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OS\EDL\Submedida 19.2\Modelos\"/>
    </mc:Choice>
  </mc:AlternateContent>
  <bookViews>
    <workbookView xWindow="0" yWindow="0" windowWidth="28800" windowHeight="12435"/>
  </bookViews>
  <sheets>
    <sheet name="Presupuesto" sheetId="9" r:id="rId1"/>
    <sheet name="Financiación" sheetId="13" r:id="rId2"/>
    <sheet name="Previsión Ingresos y Gastos" sheetId="12" r:id="rId3"/>
    <sheet name="Tesoreria" sheetId="14" r:id="rId4"/>
    <sheet name="Balance inicial" sheetId="3" r:id="rId5"/>
    <sheet name="Balance" sheetId="6" r:id="rId6"/>
    <sheet name="Cuenta Resultado" sheetId="11" r:id="rId7"/>
    <sheet name="RATIOS MEMORIA" sheetId="7" r:id="rId8"/>
  </sheets>
  <calcPr calcId="152511"/>
</workbook>
</file>

<file path=xl/calcChain.xml><?xml version="1.0" encoding="utf-8"?>
<calcChain xmlns="http://schemas.openxmlformats.org/spreadsheetml/2006/main">
  <c r="D16" i="12" l="1"/>
  <c r="C32" i="6" l="1"/>
  <c r="C21" i="9"/>
  <c r="C20" i="9"/>
  <c r="C19" i="9"/>
  <c r="C18" i="9"/>
  <c r="C17" i="9"/>
  <c r="C16" i="9"/>
  <c r="C15" i="9"/>
  <c r="C14" i="9"/>
  <c r="C13" i="9"/>
  <c r="C12" i="9"/>
  <c r="C9" i="9"/>
  <c r="C10" i="9"/>
  <c r="C8" i="9"/>
  <c r="D14" i="11"/>
  <c r="E14" i="11"/>
  <c r="F14" i="11"/>
  <c r="G14" i="11"/>
  <c r="C14" i="11"/>
  <c r="B14" i="11"/>
  <c r="I14" i="12"/>
  <c r="I20" i="12" s="1"/>
  <c r="B11" i="14" s="1"/>
  <c r="B7" i="11" l="1"/>
  <c r="J14" i="12"/>
  <c r="B22" i="6"/>
  <c r="C15" i="6"/>
  <c r="F15" i="6" l="1"/>
  <c r="E15" i="6"/>
  <c r="D15" i="6"/>
  <c r="B9" i="14"/>
  <c r="C9" i="14" s="1"/>
  <c r="B20" i="14" l="1"/>
  <c r="D9" i="14"/>
  <c r="C20" i="14"/>
  <c r="K12" i="12"/>
  <c r="L12" i="12"/>
  <c r="M12" i="12"/>
  <c r="N12" i="12"/>
  <c r="J12" i="12"/>
  <c r="D20" i="14" l="1"/>
  <c r="E9" i="14"/>
  <c r="B2" i="6"/>
  <c r="B1" i="6"/>
  <c r="B2" i="3"/>
  <c r="B1" i="3"/>
  <c r="E20" i="14" l="1"/>
  <c r="F9" i="14"/>
  <c r="D31" i="12"/>
  <c r="D17" i="12"/>
  <c r="B36" i="6"/>
  <c r="F36" i="6" s="1"/>
  <c r="B14" i="3" l="1"/>
  <c r="D27" i="12"/>
  <c r="C10" i="11"/>
  <c r="B10" i="11"/>
  <c r="F20" i="14"/>
  <c r="G9" i="14"/>
  <c r="G20" i="14" s="1"/>
  <c r="B2" i="7"/>
  <c r="B1" i="7"/>
  <c r="B2" i="11"/>
  <c r="B1" i="11"/>
  <c r="B2" i="14"/>
  <c r="B1" i="14"/>
  <c r="B2" i="12" l="1"/>
  <c r="B1" i="12"/>
  <c r="B3" i="13"/>
  <c r="B2" i="13"/>
  <c r="B1" i="13"/>
  <c r="B23" i="13"/>
  <c r="B22" i="13"/>
  <c r="B27" i="13"/>
  <c r="B16" i="13" s="1"/>
  <c r="D32" i="9"/>
  <c r="D28" i="9"/>
  <c r="D29" i="9"/>
  <c r="D30" i="9"/>
  <c r="D31" i="9"/>
  <c r="B48" i="12"/>
  <c r="B47" i="12"/>
  <c r="J18" i="12"/>
  <c r="K18" i="12" s="1"/>
  <c r="L18" i="12" s="1"/>
  <c r="M18" i="12" s="1"/>
  <c r="N18" i="12" s="1"/>
  <c r="J19" i="12"/>
  <c r="K19" i="12" s="1"/>
  <c r="L19" i="12" s="1"/>
  <c r="M19" i="12" s="1"/>
  <c r="N19" i="12" s="1"/>
  <c r="B16" i="11"/>
  <c r="H14" i="9"/>
  <c r="I14" i="9"/>
  <c r="J14" i="9"/>
  <c r="K14" i="9"/>
  <c r="L14" i="9"/>
  <c r="M14" i="9"/>
  <c r="N14" i="9"/>
  <c r="O14" i="9"/>
  <c r="P14" i="9"/>
  <c r="B14" i="7" l="1"/>
  <c r="B5" i="6"/>
  <c r="B21" i="7"/>
  <c r="C14" i="7"/>
  <c r="D14" i="7" s="1"/>
  <c r="E14" i="7" s="1"/>
  <c r="F14" i="7" s="1"/>
  <c r="G14" i="7" s="1"/>
  <c r="C15" i="11"/>
  <c r="D33" i="12"/>
  <c r="C14" i="14"/>
  <c r="D14" i="14"/>
  <c r="E14" i="14"/>
  <c r="F14" i="14" s="1"/>
  <c r="G14" i="14" s="1"/>
  <c r="D12" i="14"/>
  <c r="E12" i="14"/>
  <c r="F12" i="14" s="1"/>
  <c r="G12" i="14" s="1"/>
  <c r="C12" i="14"/>
  <c r="B15" i="14"/>
  <c r="B14" i="14"/>
  <c r="B12" i="14"/>
  <c r="B10" i="14"/>
  <c r="J16" i="12"/>
  <c r="K16" i="12" s="1"/>
  <c r="L16" i="12" s="1"/>
  <c r="M16" i="12" s="1"/>
  <c r="N16" i="12" s="1"/>
  <c r="J17" i="12"/>
  <c r="K17" i="12" s="1"/>
  <c r="L17" i="12" s="1"/>
  <c r="M17" i="12" s="1"/>
  <c r="N17" i="12" s="1"/>
  <c r="J15" i="12"/>
  <c r="C16" i="11"/>
  <c r="H21" i="9"/>
  <c r="I21" i="9"/>
  <c r="J21" i="9"/>
  <c r="K21" i="9"/>
  <c r="L21" i="9"/>
  <c r="M21" i="9"/>
  <c r="N21" i="9"/>
  <c r="O21" i="9"/>
  <c r="P21" i="9"/>
  <c r="G21" i="9"/>
  <c r="H20" i="9"/>
  <c r="I20" i="9"/>
  <c r="J20" i="9"/>
  <c r="K20" i="9"/>
  <c r="L20" i="9"/>
  <c r="M20" i="9"/>
  <c r="N20" i="9"/>
  <c r="O20" i="9"/>
  <c r="P20" i="9"/>
  <c r="G20" i="9"/>
  <c r="H19" i="9"/>
  <c r="I19" i="9"/>
  <c r="J19" i="9"/>
  <c r="K19" i="9"/>
  <c r="L19" i="9"/>
  <c r="M19" i="9"/>
  <c r="N19" i="9"/>
  <c r="O19" i="9"/>
  <c r="P19" i="9"/>
  <c r="G19" i="9"/>
  <c r="H18" i="9"/>
  <c r="I18" i="9"/>
  <c r="J18" i="9"/>
  <c r="K18" i="9"/>
  <c r="L18" i="9"/>
  <c r="M18" i="9"/>
  <c r="N18" i="9"/>
  <c r="O18" i="9"/>
  <c r="P18" i="9"/>
  <c r="G18" i="9"/>
  <c r="H17" i="9"/>
  <c r="I17" i="9"/>
  <c r="J17" i="9"/>
  <c r="K17" i="9"/>
  <c r="L17" i="9"/>
  <c r="M17" i="9"/>
  <c r="N17" i="9"/>
  <c r="O17" i="9"/>
  <c r="P17" i="9"/>
  <c r="G17" i="9"/>
  <c r="H16" i="9"/>
  <c r="I16" i="9"/>
  <c r="J16" i="9"/>
  <c r="K16" i="9"/>
  <c r="L16" i="9"/>
  <c r="M16" i="9"/>
  <c r="N16" i="9"/>
  <c r="O16" i="9"/>
  <c r="P16" i="9"/>
  <c r="G16" i="9"/>
  <c r="G15" i="9"/>
  <c r="H15" i="9"/>
  <c r="I15" i="9"/>
  <c r="J15" i="9"/>
  <c r="K15" i="9"/>
  <c r="L15" i="9"/>
  <c r="M15" i="9"/>
  <c r="N15" i="9"/>
  <c r="O15" i="9"/>
  <c r="P15" i="9"/>
  <c r="G14" i="9"/>
  <c r="Q14" i="9" s="1"/>
  <c r="H13" i="9"/>
  <c r="I13" i="9"/>
  <c r="J13" i="9"/>
  <c r="K13" i="9"/>
  <c r="L13" i="9"/>
  <c r="M13" i="9"/>
  <c r="N13" i="9"/>
  <c r="O13" i="9"/>
  <c r="P13" i="9"/>
  <c r="G13" i="9"/>
  <c r="I12" i="9"/>
  <c r="J12" i="9"/>
  <c r="K12" i="9"/>
  <c r="L12" i="9"/>
  <c r="M12" i="9"/>
  <c r="N12" i="9"/>
  <c r="O12" i="9"/>
  <c r="P12" i="9"/>
  <c r="H12" i="9"/>
  <c r="G12" i="9"/>
  <c r="H8" i="9"/>
  <c r="I8" i="9"/>
  <c r="J8" i="9"/>
  <c r="K8" i="9"/>
  <c r="L8" i="9"/>
  <c r="M8" i="9"/>
  <c r="N8" i="9"/>
  <c r="O8" i="9"/>
  <c r="P8" i="9"/>
  <c r="G8" i="9"/>
  <c r="H9" i="9"/>
  <c r="I9" i="9"/>
  <c r="J9" i="9"/>
  <c r="K9" i="9"/>
  <c r="L9" i="9"/>
  <c r="M9" i="9"/>
  <c r="N9" i="9"/>
  <c r="O9" i="9"/>
  <c r="P9" i="9"/>
  <c r="G9" i="9"/>
  <c r="J10" i="9"/>
  <c r="K10" i="9"/>
  <c r="L10" i="9"/>
  <c r="M10" i="9"/>
  <c r="N10" i="9"/>
  <c r="O10" i="9"/>
  <c r="P10" i="9"/>
  <c r="I10" i="9"/>
  <c r="H10" i="9"/>
  <c r="G10" i="9"/>
  <c r="D10" i="11"/>
  <c r="E10" i="11" s="1"/>
  <c r="F10" i="11" s="1"/>
  <c r="G10" i="11" s="1"/>
  <c r="C27" i="13"/>
  <c r="D27" i="13"/>
  <c r="D16" i="13" s="1"/>
  <c r="E15" i="11" s="1"/>
  <c r="E27" i="13"/>
  <c r="F27" i="13"/>
  <c r="F16" i="13" s="1"/>
  <c r="G15" i="11" s="1"/>
  <c r="G27" i="13"/>
  <c r="H27" i="13"/>
  <c r="H16" i="13" s="1"/>
  <c r="I27" i="13"/>
  <c r="I16" i="13" s="1"/>
  <c r="J27" i="13"/>
  <c r="J16" i="13" s="1"/>
  <c r="K27" i="13"/>
  <c r="K16" i="13" s="1"/>
  <c r="C28" i="13"/>
  <c r="C17" i="13" s="1"/>
  <c r="D28" i="13"/>
  <c r="D17" i="13" s="1"/>
  <c r="E28" i="13"/>
  <c r="E17" i="13" s="1"/>
  <c r="F28" i="13"/>
  <c r="F17" i="13" s="1"/>
  <c r="G28" i="13"/>
  <c r="G17" i="13" s="1"/>
  <c r="H28" i="13"/>
  <c r="H17" i="13" s="1"/>
  <c r="I28" i="13"/>
  <c r="I17" i="13" s="1"/>
  <c r="J28" i="13"/>
  <c r="J17" i="13" s="1"/>
  <c r="K28" i="13"/>
  <c r="K17" i="13" s="1"/>
  <c r="B28" i="13"/>
  <c r="B17" i="13" s="1"/>
  <c r="B12" i="13"/>
  <c r="D12" i="12"/>
  <c r="D13" i="12"/>
  <c r="D14" i="12"/>
  <c r="D11" i="12"/>
  <c r="B26" i="6" l="1"/>
  <c r="C5" i="6"/>
  <c r="B18" i="13"/>
  <c r="B52" i="6"/>
  <c r="C52" i="6" s="1"/>
  <c r="D52" i="6" s="1"/>
  <c r="B43" i="6"/>
  <c r="C43" i="6" s="1"/>
  <c r="D43" i="6" s="1"/>
  <c r="E43" i="6" s="1"/>
  <c r="F43" i="6" s="1"/>
  <c r="J18" i="13"/>
  <c r="J20" i="12"/>
  <c r="I18" i="13"/>
  <c r="H18" i="13"/>
  <c r="K18" i="13"/>
  <c r="G16" i="13"/>
  <c r="L17" i="13"/>
  <c r="F18" i="13"/>
  <c r="G24" i="14" s="1"/>
  <c r="B24" i="13"/>
  <c r="C16" i="13"/>
  <c r="D15" i="11" s="1"/>
  <c r="D16" i="11" s="1"/>
  <c r="E16" i="13"/>
  <c r="F15" i="11" s="1"/>
  <c r="D18" i="13"/>
  <c r="E24" i="14" s="1"/>
  <c r="J29" i="13"/>
  <c r="K29" i="13"/>
  <c r="G29" i="13"/>
  <c r="H29" i="13"/>
  <c r="D29" i="13"/>
  <c r="C29" i="13"/>
  <c r="L27" i="13"/>
  <c r="I29" i="13"/>
  <c r="E29" i="13"/>
  <c r="F29" i="13"/>
  <c r="Q15" i="9"/>
  <c r="Q9" i="9"/>
  <c r="K15" i="12"/>
  <c r="L15" i="12" s="1"/>
  <c r="M15" i="12" s="1"/>
  <c r="N15" i="12" s="1"/>
  <c r="K14" i="12"/>
  <c r="L14" i="12" s="1"/>
  <c r="M14" i="12" s="1"/>
  <c r="B49" i="12"/>
  <c r="M22" i="9"/>
  <c r="Q13" i="9"/>
  <c r="Q12" i="9"/>
  <c r="Q10" i="9"/>
  <c r="P22" i="9"/>
  <c r="L22" i="9"/>
  <c r="I22" i="9"/>
  <c r="E11" i="11" s="1"/>
  <c r="H22" i="9"/>
  <c r="D11" i="11" s="1"/>
  <c r="O22" i="9"/>
  <c r="K22" i="9"/>
  <c r="G11" i="11" s="1"/>
  <c r="N22" i="9"/>
  <c r="J22" i="9"/>
  <c r="F11" i="11" s="1"/>
  <c r="Q8" i="9"/>
  <c r="G22" i="9"/>
  <c r="C11" i="11" s="1"/>
  <c r="L28" i="13"/>
  <c r="F16" i="11"/>
  <c r="B29" i="13"/>
  <c r="Q21" i="9"/>
  <c r="Q20" i="9"/>
  <c r="Q19" i="9"/>
  <c r="Q18" i="9"/>
  <c r="Q17" i="9"/>
  <c r="Q16" i="9"/>
  <c r="D32" i="12"/>
  <c r="D15" i="12"/>
  <c r="E5" i="3"/>
  <c r="B6" i="11"/>
  <c r="C6" i="11" s="1"/>
  <c r="D6" i="11" s="1"/>
  <c r="E6" i="11" s="1"/>
  <c r="F6" i="11" s="1"/>
  <c r="G6" i="11" s="1"/>
  <c r="C22" i="14" l="1"/>
  <c r="D22" i="14" s="1"/>
  <c r="E22" i="14" s="1"/>
  <c r="F22" i="14" s="1"/>
  <c r="G22" i="14" s="1"/>
  <c r="C21" i="14"/>
  <c r="B21" i="14"/>
  <c r="C23" i="14"/>
  <c r="B23" i="14"/>
  <c r="C9" i="11"/>
  <c r="B9" i="11"/>
  <c r="C7" i="11"/>
  <c r="D7" i="11" s="1"/>
  <c r="C11" i="14"/>
  <c r="E52" i="6"/>
  <c r="C26" i="6"/>
  <c r="D5" i="6"/>
  <c r="C24" i="14"/>
  <c r="B16" i="14"/>
  <c r="N14" i="12"/>
  <c r="M20" i="12"/>
  <c r="F11" i="14" s="1"/>
  <c r="G18" i="13"/>
  <c r="G16" i="11"/>
  <c r="E18" i="13"/>
  <c r="F24" i="14" s="1"/>
  <c r="E16" i="11"/>
  <c r="C18" i="13"/>
  <c r="D24" i="14" s="1"/>
  <c r="L16" i="13"/>
  <c r="D21" i="14"/>
  <c r="E21" i="14" s="1"/>
  <c r="K20" i="12"/>
  <c r="D11" i="14" s="1"/>
  <c r="D9" i="11"/>
  <c r="E9" i="11" s="1"/>
  <c r="F9" i="11" s="1"/>
  <c r="G9" i="11" s="1"/>
  <c r="Q22" i="9"/>
  <c r="L20" i="12"/>
  <c r="E11" i="14" s="1"/>
  <c r="E30" i="3"/>
  <c r="B6" i="3"/>
  <c r="B9" i="6"/>
  <c r="B58" i="6"/>
  <c r="C58" i="6" s="1"/>
  <c r="D58" i="6" s="1"/>
  <c r="E58" i="6" s="1"/>
  <c r="F58" i="6" s="1"/>
  <c r="B59" i="6"/>
  <c r="C59" i="6" s="1"/>
  <c r="D59" i="6" s="1"/>
  <c r="E59" i="6" s="1"/>
  <c r="F59" i="6" s="1"/>
  <c r="B57" i="6"/>
  <c r="C57" i="6" s="1"/>
  <c r="B55" i="6"/>
  <c r="C55" i="6" s="1"/>
  <c r="D55" i="6" s="1"/>
  <c r="E55" i="6" s="1"/>
  <c r="F55" i="6" s="1"/>
  <c r="B53" i="6"/>
  <c r="D53" i="6" s="1"/>
  <c r="E53" i="6" s="1"/>
  <c r="F53" i="6" s="1"/>
  <c r="B54" i="6"/>
  <c r="C54" i="6" s="1"/>
  <c r="B50" i="6"/>
  <c r="C50" i="6" s="1"/>
  <c r="B46" i="6"/>
  <c r="C46" i="6" s="1"/>
  <c r="D46" i="6" s="1"/>
  <c r="E46" i="6" s="1"/>
  <c r="F46" i="6" s="1"/>
  <c r="B47" i="6"/>
  <c r="C47" i="6" s="1"/>
  <c r="D47" i="6" s="1"/>
  <c r="E47" i="6" s="1"/>
  <c r="F47" i="6" s="1"/>
  <c r="B48" i="6"/>
  <c r="C48" i="6" s="1"/>
  <c r="D48" i="6" s="1"/>
  <c r="E48" i="6" s="1"/>
  <c r="F48" i="6" s="1"/>
  <c r="B44" i="6"/>
  <c r="C44" i="6" s="1"/>
  <c r="D44" i="6" s="1"/>
  <c r="E44" i="6" s="1"/>
  <c r="F44" i="6" s="1"/>
  <c r="B45" i="6"/>
  <c r="C45" i="6" s="1"/>
  <c r="D45" i="6" s="1"/>
  <c r="E45" i="6" s="1"/>
  <c r="F45" i="6" s="1"/>
  <c r="B41" i="6"/>
  <c r="C41" i="6" s="1"/>
  <c r="D41" i="6" s="1"/>
  <c r="B33" i="6"/>
  <c r="C33" i="6" s="1"/>
  <c r="D33" i="6" s="1"/>
  <c r="E33" i="6" s="1"/>
  <c r="F33" i="6" s="1"/>
  <c r="B34" i="6"/>
  <c r="C34" i="6" s="1"/>
  <c r="D34" i="6" s="1"/>
  <c r="E34" i="6" s="1"/>
  <c r="F34" i="6" s="1"/>
  <c r="B35" i="6"/>
  <c r="C35" i="6" s="1"/>
  <c r="D35" i="6" s="1"/>
  <c r="E35" i="6" s="1"/>
  <c r="F35" i="6" s="1"/>
  <c r="B37" i="6"/>
  <c r="C37" i="6" s="1"/>
  <c r="D37" i="6" s="1"/>
  <c r="E37" i="6" s="1"/>
  <c r="F37" i="6" s="1"/>
  <c r="B38" i="6"/>
  <c r="C38" i="6" s="1"/>
  <c r="D38" i="6" s="1"/>
  <c r="E38" i="6" s="1"/>
  <c r="F38" i="6" s="1"/>
  <c r="B39" i="6"/>
  <c r="C39" i="6" s="1"/>
  <c r="D39" i="6" s="1"/>
  <c r="E39" i="6" s="1"/>
  <c r="F39" i="6" s="1"/>
  <c r="B32" i="6"/>
  <c r="D32" i="6" s="1"/>
  <c r="E32" i="6" s="1"/>
  <c r="F32" i="6" s="1"/>
  <c r="B31" i="6"/>
  <c r="C31" i="6" s="1"/>
  <c r="B30" i="6"/>
  <c r="C30" i="6" s="1"/>
  <c r="D30" i="6" s="1"/>
  <c r="B21" i="6"/>
  <c r="B20" i="6"/>
  <c r="B19" i="6"/>
  <c r="B17" i="6"/>
  <c r="B16" i="6"/>
  <c r="B14" i="6"/>
  <c r="B11" i="6"/>
  <c r="B10" i="6"/>
  <c r="C8" i="11" l="1"/>
  <c r="B8" i="11"/>
  <c r="D35" i="12"/>
  <c r="C42" i="6"/>
  <c r="C40" i="6" s="1"/>
  <c r="E30" i="6"/>
  <c r="C51" i="6"/>
  <c r="D54" i="6"/>
  <c r="E54" i="6" s="1"/>
  <c r="F54" i="6" s="1"/>
  <c r="D26" i="6"/>
  <c r="E5" i="6"/>
  <c r="D42" i="6"/>
  <c r="C29" i="6"/>
  <c r="C28" i="6" s="1"/>
  <c r="C27" i="6" s="1"/>
  <c r="D31" i="6"/>
  <c r="E31" i="6" s="1"/>
  <c r="F31" i="6" s="1"/>
  <c r="E41" i="6"/>
  <c r="F41" i="6" s="1"/>
  <c r="D40" i="6"/>
  <c r="D50" i="6"/>
  <c r="C56" i="6"/>
  <c r="D57" i="6"/>
  <c r="F52" i="6"/>
  <c r="C16" i="14"/>
  <c r="D16" i="14"/>
  <c r="G12" i="11"/>
  <c r="C12" i="11"/>
  <c r="F12" i="11"/>
  <c r="B12" i="11"/>
  <c r="E12" i="11"/>
  <c r="D12" i="11"/>
  <c r="C21" i="7"/>
  <c r="F21" i="14"/>
  <c r="E7" i="11"/>
  <c r="N20" i="12"/>
  <c r="G11" i="14" s="1"/>
  <c r="B15" i="6"/>
  <c r="B13" i="6" s="1"/>
  <c r="E35" i="3"/>
  <c r="E28" i="3" s="1"/>
  <c r="E21" i="3"/>
  <c r="E19" i="3" s="1"/>
  <c r="E8" i="3"/>
  <c r="E7" i="3" s="1"/>
  <c r="E6" i="3" s="1"/>
  <c r="B13" i="11" l="1"/>
  <c r="B22" i="7"/>
  <c r="C49" i="6"/>
  <c r="C60" i="6" s="1"/>
  <c r="E51" i="6"/>
  <c r="F51" i="6"/>
  <c r="E29" i="6"/>
  <c r="E28" i="6" s="1"/>
  <c r="E27" i="6" s="1"/>
  <c r="F30" i="6"/>
  <c r="F29" i="6" s="1"/>
  <c r="F28" i="6" s="1"/>
  <c r="F27" i="6" s="1"/>
  <c r="E50" i="6"/>
  <c r="D56" i="6"/>
  <c r="E57" i="6"/>
  <c r="F42" i="6"/>
  <c r="F40" i="6" s="1"/>
  <c r="E42" i="6"/>
  <c r="E40" i="6" s="1"/>
  <c r="D51" i="6"/>
  <c r="D49" i="6" s="1"/>
  <c r="F5" i="6"/>
  <c r="F26" i="6" s="1"/>
  <c r="E26" i="6"/>
  <c r="D29" i="6"/>
  <c r="D28" i="6" s="1"/>
  <c r="D27" i="6" s="1"/>
  <c r="E16" i="14"/>
  <c r="D23" i="14"/>
  <c r="C27" i="14"/>
  <c r="G21" i="14"/>
  <c r="F7" i="11"/>
  <c r="G7" i="11" s="1"/>
  <c r="E39" i="3"/>
  <c r="D34" i="9"/>
  <c r="D35" i="9"/>
  <c r="D9" i="9"/>
  <c r="C7" i="9"/>
  <c r="C26" i="9" s="1"/>
  <c r="D10" i="9"/>
  <c r="D13" i="9"/>
  <c r="D14" i="9"/>
  <c r="D15" i="9"/>
  <c r="D16" i="9"/>
  <c r="D17" i="9"/>
  <c r="D18" i="9"/>
  <c r="D19" i="9"/>
  <c r="D20" i="9"/>
  <c r="D21" i="9"/>
  <c r="D12" i="9"/>
  <c r="D8" i="9"/>
  <c r="C11" i="9"/>
  <c r="B11" i="9"/>
  <c r="B8" i="6" s="1"/>
  <c r="C8" i="6" s="1"/>
  <c r="D8" i="6" s="1"/>
  <c r="E8" i="6" s="1"/>
  <c r="F8" i="6" s="1"/>
  <c r="B7" i="9"/>
  <c r="C22" i="6" l="1"/>
  <c r="C13" i="6" s="1"/>
  <c r="C29" i="14"/>
  <c r="F50" i="6"/>
  <c r="F57" i="6"/>
  <c r="F56" i="6" s="1"/>
  <c r="E56" i="6"/>
  <c r="E49" i="6" s="1"/>
  <c r="E60" i="6" s="1"/>
  <c r="D60" i="6"/>
  <c r="B22" i="9"/>
  <c r="B15" i="7" s="1"/>
  <c r="B16" i="7" s="1"/>
  <c r="C22" i="9"/>
  <c r="F16" i="14"/>
  <c r="G16" i="14"/>
  <c r="E23" i="14"/>
  <c r="D27" i="14"/>
  <c r="B27" i="9"/>
  <c r="B26" i="9"/>
  <c r="D26" i="9" s="1"/>
  <c r="B7" i="6"/>
  <c r="C7" i="6" s="1"/>
  <c r="D7" i="6" s="1"/>
  <c r="E7" i="6" s="1"/>
  <c r="F7" i="6" s="1"/>
  <c r="C27" i="9"/>
  <c r="D11" i="9"/>
  <c r="D7" i="9"/>
  <c r="D29" i="14" l="1"/>
  <c r="D22" i="6"/>
  <c r="D13" i="6" s="1"/>
  <c r="F49" i="6"/>
  <c r="F60" i="6" s="1"/>
  <c r="F23" i="14"/>
  <c r="E27" i="14"/>
  <c r="B36" i="9"/>
  <c r="D27" i="9"/>
  <c r="D22" i="9"/>
  <c r="C36" i="9"/>
  <c r="E29" i="14" l="1"/>
  <c r="E22" i="6"/>
  <c r="E13" i="6" s="1"/>
  <c r="G23" i="14"/>
  <c r="G27" i="14" s="1"/>
  <c r="G29" i="14" s="1"/>
  <c r="F27" i="14"/>
  <c r="D36" i="9"/>
  <c r="B22" i="14" s="1"/>
  <c r="B27" i="14" s="1"/>
  <c r="B29" i="14" s="1"/>
  <c r="F29" i="14" l="1"/>
  <c r="F22" i="6"/>
  <c r="F13" i="6" s="1"/>
  <c r="D21" i="7"/>
  <c r="B29" i="6"/>
  <c r="B56" i="6"/>
  <c r="B51" i="6"/>
  <c r="B42" i="6"/>
  <c r="B40" i="6" s="1"/>
  <c r="B15" i="3"/>
  <c r="B13" i="3" s="1"/>
  <c r="E21" i="7" l="1"/>
  <c r="B49" i="6"/>
  <c r="B7" i="7" s="1"/>
  <c r="B23" i="3"/>
  <c r="B28" i="6" l="1"/>
  <c r="B27" i="6" s="1"/>
  <c r="B60" i="6" s="1"/>
  <c r="B9" i="7" l="1"/>
  <c r="B8" i="7"/>
  <c r="C22" i="7" l="1"/>
  <c r="C13" i="11"/>
  <c r="D8" i="11"/>
  <c r="B18" i="11"/>
  <c r="C18" i="11" l="1"/>
  <c r="C15" i="7" s="1"/>
  <c r="C16" i="7" s="1"/>
  <c r="E8" i="11"/>
  <c r="D13" i="11"/>
  <c r="D18" i="11" s="1"/>
  <c r="D15" i="7" s="1"/>
  <c r="D16" i="7" s="1"/>
  <c r="D22" i="7"/>
  <c r="B19" i="11"/>
  <c r="B20" i="11" s="1"/>
  <c r="C19" i="11" l="1"/>
  <c r="C20" i="11" s="1"/>
  <c r="D19" i="11"/>
  <c r="D20" i="11" s="1"/>
  <c r="F8" i="11"/>
  <c r="E13" i="11"/>
  <c r="E22" i="7"/>
  <c r="E18" i="11" l="1"/>
  <c r="E15" i="7" s="1"/>
  <c r="E16" i="7" s="1"/>
  <c r="G8" i="11"/>
  <c r="G13" i="11" s="1"/>
  <c r="G18" i="11" s="1"/>
  <c r="G15" i="7" s="1"/>
  <c r="F13" i="11"/>
  <c r="F18" i="11" s="1"/>
  <c r="F15" i="7" s="1"/>
  <c r="F16" i="7" s="1"/>
  <c r="E19" i="11" l="1"/>
  <c r="E20" i="11" s="1"/>
  <c r="F19" i="11"/>
  <c r="F20" i="11" s="1"/>
  <c r="G16" i="7"/>
  <c r="B19" i="7" s="1"/>
  <c r="G19" i="11"/>
  <c r="G20" i="11" s="1"/>
  <c r="B18" i="7" l="1"/>
  <c r="C6" i="6"/>
  <c r="C23" i="6" s="1"/>
  <c r="B6" i="6"/>
  <c r="B23" i="6"/>
  <c r="D6" i="6"/>
  <c r="D23" i="6" s="1"/>
  <c r="B12" i="7" s="1"/>
  <c r="E6" i="6"/>
  <c r="E23" i="6" s="1"/>
  <c r="F6" i="6" l="1"/>
  <c r="F23" i="6" s="1"/>
</calcChain>
</file>

<file path=xl/comments1.xml><?xml version="1.0" encoding="utf-8"?>
<comments xmlns="http://schemas.openxmlformats.org/spreadsheetml/2006/main">
  <authors>
    <author>usuario-03</author>
  </authors>
  <commentList>
    <comment ref="E6" authorId="0" shapeId="0">
      <text>
        <r>
          <rPr>
            <sz val="11"/>
            <color indexed="81"/>
            <rFont val="Calibri"/>
            <family val="2"/>
            <scheme val="minor"/>
          </rPr>
          <t>Nº de periodos en los que se prevee amortizar el bien.</t>
        </r>
      </text>
    </comment>
  </commentList>
</comments>
</file>

<file path=xl/comments2.xml><?xml version="1.0" encoding="utf-8"?>
<comments xmlns="http://schemas.openxmlformats.org/spreadsheetml/2006/main">
  <authors>
    <author>usuario-03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Si empresa de Nueva Creación el valor de la celda sería 1.
En caso de empresa en funcionamiento el valor sería 0.</t>
        </r>
      </text>
    </comment>
    <comment ref="B7" authorId="0" shapeId="0">
      <text>
        <r>
          <rPr>
            <sz val="9"/>
            <color indexed="81"/>
            <rFont val="Calibri"/>
            <family val="2"/>
            <scheme val="minor"/>
          </rPr>
          <t>% de incremento anual de los gastos para una previsión de 5 años.</t>
        </r>
      </text>
    </comment>
    <comment ref="G7" authorId="0" shapeId="0">
      <text>
        <r>
          <rPr>
            <sz val="9"/>
            <color indexed="81"/>
            <rFont val="Calibri"/>
            <family val="2"/>
            <scheme val="minor"/>
          </rPr>
          <t>% de crecimiento anual de ingresos para una previsión a 5 años.</t>
        </r>
      </text>
    </comment>
    <comment ref="F14" authorId="0" shapeId="0">
      <text>
        <r>
          <rPr>
            <sz val="9"/>
            <color indexed="81"/>
            <rFont val="Calibri"/>
            <family val="2"/>
            <scheme val="minor"/>
          </rPr>
          <t>Productos o servicios que produce o presta el promotor o la entidad promotora antes de llevar a cabo la inversión.</t>
        </r>
      </text>
    </comment>
  </commentList>
</comments>
</file>

<file path=xl/comments3.xml><?xml version="1.0" encoding="utf-8"?>
<comments xmlns="http://schemas.openxmlformats.org/spreadsheetml/2006/main">
  <authors>
    <author>usuario-03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>Balance de Situaciónb del último ejercicio cerrado.</t>
        </r>
      </text>
    </comment>
  </commentList>
</comments>
</file>

<file path=xl/sharedStrings.xml><?xml version="1.0" encoding="utf-8"?>
<sst xmlns="http://schemas.openxmlformats.org/spreadsheetml/2006/main" count="312" uniqueCount="215">
  <si>
    <t>ACTIVO</t>
  </si>
  <si>
    <t>PASIVO</t>
  </si>
  <si>
    <t>A) ACTIVO NO CORRIENTE</t>
  </si>
  <si>
    <t>I. Inmovilizado intangible</t>
  </si>
  <si>
    <t>II. Inmovilizado material</t>
  </si>
  <si>
    <t>III. Inversiones inmobiliarias</t>
  </si>
  <si>
    <t>IV. Inversiones en empresas del grupo y asociadas a largo plazo</t>
  </si>
  <si>
    <t>V. Inversiones financieras a largo plazo</t>
  </si>
  <si>
    <t>VI. Activos por Impuesto diferido</t>
  </si>
  <si>
    <t>I. Existencias</t>
  </si>
  <si>
    <t>II. Deudores comerciales y otras cuentas a cobrar</t>
  </si>
  <si>
    <t>III. Inversiones en empresas del grupo y asociadas a corto plazo</t>
  </si>
  <si>
    <t>IV. Inversiones financieras a corto plazo</t>
  </si>
  <si>
    <t>V. Periodificaciones a corto plazo</t>
  </si>
  <si>
    <t>1. Clientes por ventas y prestaciones de servicios.</t>
  </si>
  <si>
    <t>2. Accionistas (socios) por desembolsos exigidos.</t>
  </si>
  <si>
    <t>3. Otros deudores</t>
  </si>
  <si>
    <t>VI. Efectivo y otros activos líquidos equivalenes</t>
  </si>
  <si>
    <t>B) ACTIVO CORRIENTE</t>
  </si>
  <si>
    <t>TOTAL ACTIVO (A + B)</t>
  </si>
  <si>
    <t>A) PATRIMONIO NETO</t>
  </si>
  <si>
    <t>A-1) Fondos propios.</t>
  </si>
  <si>
    <t>I. Capital</t>
  </si>
  <si>
    <t>1. Capital escriturado</t>
  </si>
  <si>
    <t>2. (Capital no exigido)</t>
  </si>
  <si>
    <t>II. Prima de emisión</t>
  </si>
  <si>
    <t>III. Reservas</t>
  </si>
  <si>
    <t>IV. (Acciones y participaciones en patrimonio propias)</t>
  </si>
  <si>
    <t>V. Resultados de ejercicios anteriores</t>
  </si>
  <si>
    <t>VI. Otras aportaciones de socios</t>
  </si>
  <si>
    <t>VII. Resultado del ejercicio</t>
  </si>
  <si>
    <t>VIII. (Dividendo a cuenta)</t>
  </si>
  <si>
    <t>A-2) Subvenciones, donaciones y legados recibidos.</t>
  </si>
  <si>
    <t>B) PASIVO NO CORRIENTE</t>
  </si>
  <si>
    <t>I. Provisiones a largo plazo</t>
  </si>
  <si>
    <t>II. Deudas a largo plazo</t>
  </si>
  <si>
    <t>1. Deudas con entidades de crédito</t>
  </si>
  <si>
    <t>2. Acreedores por arrendamiento financiero</t>
  </si>
  <si>
    <t>3. Otras deudas a largo plazo</t>
  </si>
  <si>
    <t>III. Deudas con empresas del grupo y asociadas a largo plazo</t>
  </si>
  <si>
    <t>IV. Pasivos por impuesto diferido</t>
  </si>
  <si>
    <t>V. Periodificaciones a largo plazo</t>
  </si>
  <si>
    <t>B) PASIVO CORRIENTE</t>
  </si>
  <si>
    <t>I. Provisiones a corto plazo</t>
  </si>
  <si>
    <t>II. Deudas a corto plazo</t>
  </si>
  <si>
    <t>3. Otras deudas a corto plazo</t>
  </si>
  <si>
    <t>III. Deudas con empresas del grupo y asociadas a corto plazo</t>
  </si>
  <si>
    <t>IV. Acreedores comerciales y otras cuentas a pagar.</t>
  </si>
  <si>
    <t>2. Otros acreedores.</t>
  </si>
  <si>
    <t>1. Proveedores.</t>
  </si>
  <si>
    <t>RATIOS MEMORIA DESCRIPTIVA</t>
  </si>
  <si>
    <t>IMPORTE</t>
  </si>
  <si>
    <t>INMOVILIZADO INTANGIBLE</t>
  </si>
  <si>
    <t>Popiedad industrial</t>
  </si>
  <si>
    <t>Aplicaciones informáticas</t>
  </si>
  <si>
    <t>Patentes, licencias y marcas</t>
  </si>
  <si>
    <t>INMOVILIZADO MATERIAL</t>
  </si>
  <si>
    <t>Terrenos</t>
  </si>
  <si>
    <t>Construcciones</t>
  </si>
  <si>
    <t>Maquinaria</t>
  </si>
  <si>
    <t>Utillaje</t>
  </si>
  <si>
    <t>Otras instalaciones</t>
  </si>
  <si>
    <t>Mobiliario</t>
  </si>
  <si>
    <t>Elementos de transporte</t>
  </si>
  <si>
    <t>Otro inmovilizado material</t>
  </si>
  <si>
    <t>BASE IMPONIBLE</t>
  </si>
  <si>
    <t>IVA</t>
  </si>
  <si>
    <t>TOTAL</t>
  </si>
  <si>
    <t>Instalaciones Técnicas</t>
  </si>
  <si>
    <t>Equipos para procesos de información</t>
  </si>
  <si>
    <t>CONCEPTO</t>
  </si>
  <si>
    <t>TOTAL INVERSIONES</t>
  </si>
  <si>
    <t>Honorarios de profesionales independientes</t>
  </si>
  <si>
    <t>Gastos de personal</t>
  </si>
  <si>
    <t>Asistencias técnicas</t>
  </si>
  <si>
    <t>Gastos de cooperación</t>
  </si>
  <si>
    <t>Otros gastos derivados de la organización y participación en actividades de formación, información y de actividades de demostración</t>
  </si>
  <si>
    <t>Inmovilizado Intangible</t>
  </si>
  <si>
    <t>Inmovilizado Material</t>
  </si>
  <si>
    <t>RATIOS DE SOLVENCIA</t>
  </si>
  <si>
    <t>FORMULA</t>
  </si>
  <si>
    <t>VALOR</t>
  </si>
  <si>
    <t>LIQUIDEZ</t>
  </si>
  <si>
    <t>ENDEUDAMIENTO</t>
  </si>
  <si>
    <t>INDEPENDENCIA FINANCIERA</t>
  </si>
  <si>
    <t>RENTABILIDAD ECONÓMICA</t>
  </si>
  <si>
    <t xml:space="preserve">VAN </t>
  </si>
  <si>
    <t>TIR</t>
  </si>
  <si>
    <t>RATIOS DE RENTABILIDAD</t>
  </si>
  <si>
    <t>VALOR AÑADIDO BRUTO</t>
  </si>
  <si>
    <t>Resultado Total - Consumo Intermedio total</t>
  </si>
  <si>
    <t xml:space="preserve"> Activo Corriente / Pasivo Corriente</t>
  </si>
  <si>
    <t>Patrimonio Neto / Pasivo Exigible</t>
  </si>
  <si>
    <t>IMPORTE NETO CIFRA DE NEGOCIO</t>
  </si>
  <si>
    <t>CONSUMOS DE EXPLOTACIÓN</t>
  </si>
  <si>
    <t>GASTOS DE PERSONAL</t>
  </si>
  <si>
    <t>OTROS GASTOS DE EXPLOTACIÓN</t>
  </si>
  <si>
    <t>AMORTIZACIÓN DE INMOVILIZADO</t>
  </si>
  <si>
    <t>IMPUTACIÓN DE SUBVENCIONES</t>
  </si>
  <si>
    <t>RESULTADO DE EXPLOTACIÓN</t>
  </si>
  <si>
    <t>INGRESOS FINANCIEROS</t>
  </si>
  <si>
    <t>GASTOS FINANCIEROS</t>
  </si>
  <si>
    <t>RESULTADO FINANCIERO</t>
  </si>
  <si>
    <t>RESULTADOS ANTES DE IMPUESTOS</t>
  </si>
  <si>
    <t>IMPUESTO DE SOCIEDADES</t>
  </si>
  <si>
    <t>RESULTADO DEL EJERCICIO</t>
  </si>
  <si>
    <t>PRODUCTO/SERVICIO</t>
  </si>
  <si>
    <t>CUANTÍA (TOTALES DE LA EMPRESA)</t>
  </si>
  <si>
    <t>PREVISION DE INVERSIONES</t>
  </si>
  <si>
    <t>PRESUPUESTO TOTAL</t>
  </si>
  <si>
    <t>Nuevo 1</t>
  </si>
  <si>
    <t>Nuevo 2</t>
  </si>
  <si>
    <t>Nuevo 3</t>
  </si>
  <si>
    <t>Precio compra</t>
  </si>
  <si>
    <t>Total Gasto</t>
  </si>
  <si>
    <t>Seguros</t>
  </si>
  <si>
    <t>Otros suministros (agua, gas,…)</t>
  </si>
  <si>
    <t>Material de oficina</t>
  </si>
  <si>
    <t>Arrendamientos</t>
  </si>
  <si>
    <t>Mantenimiento y reparación</t>
  </si>
  <si>
    <t>GASTOS EXTRAORDINARIOS</t>
  </si>
  <si>
    <t>ESTIMACIÓN</t>
  </si>
  <si>
    <t>INGRESOS ORIGINADOS POR LA INTERVENCIÓN</t>
  </si>
  <si>
    <t>GASTOS ORIGINADOS POR LA INTERVENCIÓN</t>
  </si>
  <si>
    <t>FINANCIACIÓN DE LA INTERVENCIÓN</t>
  </si>
  <si>
    <t>RECURSOS PROPIOS</t>
  </si>
  <si>
    <t>PRÉSTAMOS A L/P</t>
  </si>
  <si>
    <t>PRÉSTAMOS A C/P</t>
  </si>
  <si>
    <t>OTRA FINANCIACIÓN</t>
  </si>
  <si>
    <t>TIPO DE INTERÉS</t>
  </si>
  <si>
    <t>PERIODO AMORTIZACIÓN (AÑOS)</t>
  </si>
  <si>
    <t>CUENTA DE RESULTADOS ANTES Y DESPUES DE LA INVERSIÓN</t>
  </si>
  <si>
    <t>Telefono e internet</t>
  </si>
  <si>
    <t>Licencias informáticas</t>
  </si>
  <si>
    <t>Asesorías</t>
  </si>
  <si>
    <t>Otros Impuestos (IBI, IAE,…)</t>
  </si>
  <si>
    <t>Otros gastos</t>
  </si>
  <si>
    <t>Suministro Electricidad</t>
  </si>
  <si>
    <t>PLANTILLA ACTUAL EMPRESA</t>
  </si>
  <si>
    <t>Cuota autónomo</t>
  </si>
  <si>
    <t>Gastos de personal Socios</t>
  </si>
  <si>
    <t>Gastos de personal Empleados/as</t>
  </si>
  <si>
    <t>Socios/as autónomos</t>
  </si>
  <si>
    <t>Empleados/Socios Régimen General</t>
  </si>
  <si>
    <t>% Seguridad Social Empleados/as</t>
  </si>
  <si>
    <t xml:space="preserve">Ud. </t>
  </si>
  <si>
    <t>PAGO INTERESES</t>
  </si>
  <si>
    <t>AMORTIZACIÓN PRESTAMO</t>
  </si>
  <si>
    <t>PRÉSTAMO C/P</t>
  </si>
  <si>
    <t>PRÉSTAMO L/P</t>
  </si>
  <si>
    <t>PERIODO AMORTIZACIÓN</t>
  </si>
  <si>
    <t>TOTAL INGRESOS EXPLOTACIÓN</t>
  </si>
  <si>
    <t>INGRESOS EXTRAORDINARIOS</t>
  </si>
  <si>
    <t>Ud.</t>
  </si>
  <si>
    <t>TOTAL GASTOS</t>
  </si>
  <si>
    <t>Resultado Total =  valor de las ventas + balance de existencias + uso o consumo propio</t>
  </si>
  <si>
    <t>Consumo intermedio =  Gastos directos + Gastos generales</t>
  </si>
  <si>
    <t>Gastos directos = coste directamente relacionados con actividades de producción o  prestación de servicios</t>
  </si>
  <si>
    <t>Gastos Generales = costes relacionados con actividades de producción o prestación de servicios, pero no con líneas específicas de producción (ej: mantenimientos de edificios, energía, agua, seguros, otros gastos,…).</t>
  </si>
  <si>
    <t>Desembolso Fondos Propios</t>
  </si>
  <si>
    <t>Clientes</t>
  </si>
  <si>
    <t>Subvenciones explotación</t>
  </si>
  <si>
    <t>Hacienda Pública Deudora</t>
  </si>
  <si>
    <t>Otros (préstamos,..)</t>
  </si>
  <si>
    <t>TOTAL COBROS</t>
  </si>
  <si>
    <t>PREVISIONES DE  COBRO</t>
  </si>
  <si>
    <t>Compra Materias Primas</t>
  </si>
  <si>
    <t>Proveedores</t>
  </si>
  <si>
    <t>Gastos de Personal</t>
  </si>
  <si>
    <t>Préstamos</t>
  </si>
  <si>
    <t>Hacienda Pública Acreedora</t>
  </si>
  <si>
    <t>TOTAL PAGOS</t>
  </si>
  <si>
    <t>PREVISIONES DE  PAGOS</t>
  </si>
  <si>
    <t xml:space="preserve">Otros </t>
  </si>
  <si>
    <t>Ingresos Financieros</t>
  </si>
  <si>
    <t>FLUJOS DE CAJA</t>
  </si>
  <si>
    <t>FLUJOS DE CAJA CONDICIONADOS</t>
  </si>
  <si>
    <t>Pasivo No Corriente / Patrimonio Neto</t>
  </si>
  <si>
    <t>Nuevo 4</t>
  </si>
  <si>
    <t>Nuevo 5</t>
  </si>
  <si>
    <t>Salario bruto socios/as (12 pagas)</t>
  </si>
  <si>
    <t>Salario bruto empleados/as (12 pagas)</t>
  </si>
  <si>
    <t>CUADRO AMORTIZACIÓN INMOVILIZADO</t>
  </si>
  <si>
    <t>PREVISIÓN PRESUPUESTARIA DEL PROYECTO</t>
  </si>
  <si>
    <t xml:space="preserve">                     PLAN DE TESORERÍA</t>
  </si>
  <si>
    <t>PROMOTOR</t>
  </si>
  <si>
    <t>DENOMINACIÓN PROYECTO</t>
  </si>
  <si>
    <t>AÑO EJECUCIÓN INVERSIÓN</t>
  </si>
  <si>
    <t>€ unidad</t>
  </si>
  <si>
    <t>Aprovisionamiento 1</t>
  </si>
  <si>
    <t>Aprovisionamiento 2</t>
  </si>
  <si>
    <t>Aprovisionamiento 3</t>
  </si>
  <si>
    <t>Aprovisionamiento 4</t>
  </si>
  <si>
    <t>TOTAL CONSUMOS DE EXPLOTACIÓN</t>
  </si>
  <si>
    <t>TOTAL PATRIMONIO NETO Y PASIVO        (A + B+C)</t>
  </si>
  <si>
    <t>Productos/Sº  anteriores</t>
  </si>
  <si>
    <t>TOTAL PATRIMONIO NETO Y PASIVO     (A + B+C)</t>
  </si>
  <si>
    <t xml:space="preserve">PROMOTOR:  </t>
  </si>
  <si>
    <t xml:space="preserve">DENOMINACIÓN PROYECTO:  </t>
  </si>
  <si>
    <t>% de incremento de Gastos Anual</t>
  </si>
  <si>
    <t>% de incremento de Ingresos Anual</t>
  </si>
  <si>
    <t>ANUALIDAD</t>
  </si>
  <si>
    <t>AÑO</t>
  </si>
  <si>
    <t>PROMOTOR:</t>
  </si>
  <si>
    <t>DENOMINACIÓN PROYECTO:</t>
  </si>
  <si>
    <t xml:space="preserve"> Primer ejercicio económico tras la ejecución de la inversión.</t>
  </si>
  <si>
    <t>AÑO 1 :</t>
  </si>
  <si>
    <t>AÑO 0 :</t>
  </si>
  <si>
    <t xml:space="preserve"> Ejercicio en el que se solicita la ayuda</t>
  </si>
  <si>
    <t>Rtdo. Explotación / Activo Total * 100</t>
  </si>
  <si>
    <t>CASH FLOW</t>
  </si>
  <si>
    <t>EMPRESA NUEVA CREACIÓN</t>
  </si>
  <si>
    <t>Stock existencias inicial</t>
  </si>
  <si>
    <t>Stock existencias final</t>
  </si>
  <si>
    <t>TOTAL APROVISIONAMIENTOS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</si>
</sst>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_€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2" borderId="1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1" fillId="3" borderId="17" xfId="0" applyFont="1" applyFill="1" applyBorder="1" applyAlignment="1">
      <alignment vertical="center"/>
    </xf>
    <xf numFmtId="164" fontId="3" fillId="0" borderId="4" xfId="0" applyNumberFormat="1" applyFont="1" applyBorder="1" applyProtection="1">
      <protection locked="0"/>
    </xf>
    <xf numFmtId="0" fontId="5" fillId="0" borderId="19" xfId="0" applyFont="1" applyBorder="1" applyAlignment="1">
      <alignment horizontal="left" vertical="center" wrapText="1"/>
    </xf>
    <xf numFmtId="164" fontId="3" fillId="0" borderId="8" xfId="0" applyNumberFormat="1" applyFont="1" applyBorder="1" applyProtection="1">
      <protection locked="0"/>
    </xf>
    <xf numFmtId="0" fontId="5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4"/>
    </xf>
    <xf numFmtId="164" fontId="3" fillId="0" borderId="15" xfId="0" applyNumberFormat="1" applyFont="1" applyBorder="1" applyProtection="1">
      <protection locked="0"/>
    </xf>
    <xf numFmtId="0" fontId="5" fillId="0" borderId="2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4"/>
    </xf>
    <xf numFmtId="0" fontId="5" fillId="0" borderId="2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164" fontId="3" fillId="0" borderId="26" xfId="0" applyNumberFormat="1" applyFont="1" applyBorder="1" applyProtection="1">
      <protection locked="0"/>
    </xf>
    <xf numFmtId="164" fontId="3" fillId="0" borderId="23" xfId="0" applyNumberFormat="1" applyFont="1" applyBorder="1" applyProtection="1">
      <protection locked="0"/>
    </xf>
    <xf numFmtId="164" fontId="3" fillId="0" borderId="25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indent="4"/>
    </xf>
    <xf numFmtId="164" fontId="0" fillId="0" borderId="0" xfId="0" applyNumberFormat="1"/>
    <xf numFmtId="0" fontId="0" fillId="0" borderId="0" xfId="0" applyAlignment="1">
      <alignment horizontal="center" vertical="center"/>
    </xf>
    <xf numFmtId="1" fontId="1" fillId="0" borderId="0" xfId="0" applyNumberFormat="1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164" fontId="1" fillId="6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1" fillId="5" borderId="1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165" fontId="0" fillId="0" borderId="1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Fill="1" applyBorder="1" applyAlignment="1" applyProtection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164" fontId="0" fillId="0" borderId="4" xfId="0" applyNumberFormat="1" applyFont="1" applyFill="1" applyBorder="1" applyAlignment="1" applyProtection="1">
      <alignment vertical="center"/>
    </xf>
    <xf numFmtId="0" fontId="0" fillId="0" borderId="17" xfId="0" applyBorder="1" applyAlignment="1" applyProtection="1">
      <alignment horizontal="left" vertical="center"/>
      <protection locked="0"/>
    </xf>
    <xf numFmtId="0" fontId="8" fillId="5" borderId="14" xfId="0" applyFont="1" applyFill="1" applyBorder="1" applyAlignment="1">
      <alignment horizontal="right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164" fontId="1" fillId="2" borderId="13" xfId="0" applyNumberFormat="1" applyFont="1" applyFill="1" applyBorder="1" applyAlignment="1" applyProtection="1">
      <alignment horizontal="right" vertical="center"/>
    </xf>
    <xf numFmtId="164" fontId="1" fillId="3" borderId="4" xfId="0" applyNumberFormat="1" applyFont="1" applyFill="1" applyBorder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 wrapText="1"/>
    </xf>
    <xf numFmtId="164" fontId="3" fillId="0" borderId="10" xfId="0" applyNumberFormat="1" applyFont="1" applyBorder="1" applyProtection="1"/>
    <xf numFmtId="0" fontId="3" fillId="0" borderId="3" xfId="0" applyFont="1" applyBorder="1" applyAlignment="1" applyProtection="1">
      <alignment horizontal="left" vertical="center" indent="4"/>
    </xf>
    <xf numFmtId="0" fontId="3" fillId="0" borderId="3" xfId="0" applyFont="1" applyBorder="1" applyAlignment="1" applyProtection="1">
      <alignment horizontal="left" vertical="center" wrapText="1" indent="4"/>
    </xf>
    <xf numFmtId="164" fontId="3" fillId="0" borderId="10" xfId="0" applyNumberFormat="1" applyFont="1" applyBorder="1" applyAlignment="1" applyProtection="1">
      <alignment horizontal="right" vertical="center" wrapText="1"/>
    </xf>
    <xf numFmtId="4" fontId="0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0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8" fontId="0" fillId="0" borderId="0" xfId="0" applyNumberFormat="1" applyAlignment="1">
      <alignment vertical="center"/>
    </xf>
    <xf numFmtId="8" fontId="0" fillId="0" borderId="0" xfId="0" applyNumberFormat="1"/>
    <xf numFmtId="0" fontId="1" fillId="0" borderId="0" xfId="0" applyFont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8" fontId="1" fillId="5" borderId="0" xfId="0" applyNumberFormat="1" applyFont="1" applyFill="1" applyAlignment="1">
      <alignment horizontal="center" vertical="center"/>
    </xf>
    <xf numFmtId="10" fontId="1" fillId="5" borderId="0" xfId="0" applyNumberFormat="1" applyFont="1" applyFill="1" applyAlignment="1">
      <alignment horizontal="center" vertical="center"/>
    </xf>
    <xf numFmtId="1" fontId="8" fillId="5" borderId="0" xfId="0" applyNumberFormat="1" applyFont="1" applyFill="1" applyAlignment="1">
      <alignment horizontal="center"/>
    </xf>
    <xf numFmtId="4" fontId="0" fillId="5" borderId="0" xfId="0" applyNumberFormat="1" applyFill="1" applyAlignment="1">
      <alignment horizontal="center" vertical="center"/>
    </xf>
    <xf numFmtId="4" fontId="1" fillId="5" borderId="0" xfId="0" applyNumberFormat="1" applyFont="1" applyFill="1" applyAlignment="1">
      <alignment horizontal="center" vertical="center" wrapText="1"/>
    </xf>
    <xf numFmtId="10" fontId="1" fillId="5" borderId="0" xfId="1" applyNumberFormat="1" applyFont="1" applyFill="1" applyAlignment="1">
      <alignment horizontal="center" vertical="center" wrapText="1"/>
    </xf>
    <xf numFmtId="0" fontId="0" fillId="0" borderId="0" xfId="0" applyProtection="1">
      <protection locked="0"/>
    </xf>
    <xf numFmtId="1" fontId="1" fillId="5" borderId="2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vertical="center"/>
    </xf>
    <xf numFmtId="0" fontId="0" fillId="0" borderId="19" xfId="0" applyBorder="1" applyAlignment="1">
      <alignment horizontal="right" vertical="center"/>
    </xf>
    <xf numFmtId="164" fontId="0" fillId="0" borderId="9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</xf>
    <xf numFmtId="0" fontId="8" fillId="5" borderId="31" xfId="0" applyFont="1" applyFill="1" applyBorder="1" applyAlignment="1">
      <alignment horizontal="right" vertical="center" wrapText="1"/>
    </xf>
    <xf numFmtId="164" fontId="1" fillId="5" borderId="11" xfId="0" applyNumberFormat="1" applyFont="1" applyFill="1" applyBorder="1" applyAlignment="1" applyProtection="1">
      <alignment vertical="center"/>
    </xf>
    <xf numFmtId="164" fontId="1" fillId="5" borderId="32" xfId="0" applyNumberFormat="1" applyFont="1" applyFill="1" applyBorder="1" applyAlignment="1" applyProtection="1">
      <alignment vertical="center"/>
    </xf>
    <xf numFmtId="0" fontId="1" fillId="6" borderId="20" xfId="0" applyFont="1" applyFill="1" applyBorder="1" applyAlignment="1">
      <alignment vertical="center"/>
    </xf>
    <xf numFmtId="164" fontId="1" fillId="6" borderId="7" xfId="0" applyNumberFormat="1" applyFont="1" applyFill="1" applyBorder="1" applyAlignment="1" applyProtection="1">
      <alignment vertical="center"/>
    </xf>
    <xf numFmtId="1" fontId="1" fillId="5" borderId="8" xfId="0" applyNumberFormat="1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1" fontId="1" fillId="6" borderId="20" xfId="0" applyNumberFormat="1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horizontal="center" vertical="center"/>
    </xf>
    <xf numFmtId="165" fontId="0" fillId="6" borderId="17" xfId="0" applyNumberFormat="1" applyFill="1" applyBorder="1" applyAlignment="1" applyProtection="1">
      <alignment horizontal="center" vertical="center"/>
      <protection locked="0"/>
    </xf>
    <xf numFmtId="165" fontId="0" fillId="6" borderId="1" xfId="0" applyNumberFormat="1" applyFill="1" applyBorder="1" applyAlignment="1" applyProtection="1">
      <alignment horizontal="center" vertical="center"/>
      <protection locked="0"/>
    </xf>
    <xf numFmtId="165" fontId="0" fillId="6" borderId="4" xfId="0" applyNumberFormat="1" applyFill="1" applyBorder="1" applyAlignment="1" applyProtection="1">
      <alignment horizontal="center" vertical="center"/>
      <protection locked="0"/>
    </xf>
    <xf numFmtId="165" fontId="0" fillId="6" borderId="19" xfId="0" applyNumberFormat="1" applyFill="1" applyBorder="1" applyAlignment="1" applyProtection="1">
      <alignment horizontal="center" vertical="center"/>
      <protection locked="0"/>
    </xf>
    <xf numFmtId="165" fontId="0" fillId="6" borderId="9" xfId="0" applyNumberFormat="1" applyFill="1" applyBorder="1" applyAlignment="1" applyProtection="1">
      <alignment horizontal="center" vertical="center"/>
      <protection locked="0"/>
    </xf>
    <xf numFmtId="165" fontId="0" fillId="6" borderId="10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 applyProtection="1">
      <alignment horizontal="right" vertical="center"/>
      <protection locked="0"/>
    </xf>
    <xf numFmtId="165" fontId="1" fillId="6" borderId="31" xfId="0" applyNumberFormat="1" applyFont="1" applyFill="1" applyBorder="1" applyAlignment="1" applyProtection="1">
      <alignment vertical="center"/>
    </xf>
    <xf numFmtId="165" fontId="1" fillId="6" borderId="11" xfId="0" applyNumberFormat="1" applyFont="1" applyFill="1" applyBorder="1" applyAlignment="1" applyProtection="1">
      <alignment vertical="center"/>
    </xf>
    <xf numFmtId="165" fontId="1" fillId="6" borderId="32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vertical="center"/>
    </xf>
    <xf numFmtId="164" fontId="0" fillId="0" borderId="29" xfId="0" applyNumberForma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5" borderId="1" xfId="0" applyFill="1" applyBorder="1" applyAlignment="1">
      <alignment vertical="center"/>
    </xf>
    <xf numFmtId="8" fontId="0" fillId="5" borderId="1" xfId="0" applyNumberFormat="1" applyFill="1" applyBorder="1" applyAlignment="1">
      <alignment horizontal="center" vertical="center"/>
    </xf>
    <xf numFmtId="8" fontId="1" fillId="5" borderId="1" xfId="0" applyNumberFormat="1" applyFont="1" applyFill="1" applyBorder="1" applyAlignment="1">
      <alignment horizontal="center"/>
    </xf>
    <xf numFmtId="0" fontId="0" fillId="5" borderId="27" xfId="0" applyFill="1" applyBorder="1" applyAlignment="1">
      <alignment vertical="center"/>
    </xf>
    <xf numFmtId="8" fontId="1" fillId="5" borderId="1" xfId="0" applyNumberFormat="1" applyFont="1" applyFill="1" applyBorder="1" applyAlignment="1">
      <alignment horizontal="center" vertical="center"/>
    </xf>
    <xf numFmtId="8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2" xfId="0" applyBorder="1" applyProtection="1"/>
    <xf numFmtId="0" fontId="3" fillId="0" borderId="34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Protection="1"/>
    <xf numFmtId="10" fontId="4" fillId="0" borderId="0" xfId="1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165" fontId="4" fillId="0" borderId="0" xfId="0" applyNumberFormat="1" applyFont="1" applyBorder="1" applyAlignment="1" applyProtection="1">
      <alignment horizontal="center" vertical="center" wrapText="1"/>
    </xf>
    <xf numFmtId="165" fontId="4" fillId="0" borderId="26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Protection="1"/>
    <xf numFmtId="0" fontId="0" fillId="0" borderId="3" xfId="0" applyBorder="1"/>
    <xf numFmtId="0" fontId="4" fillId="0" borderId="26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0" fontId="4" fillId="0" borderId="0" xfId="1" applyNumberFormat="1" applyFont="1" applyBorder="1" applyAlignment="1" applyProtection="1">
      <alignment horizontal="center" vertical="center"/>
      <protection locked="0"/>
    </xf>
    <xf numFmtId="164" fontId="4" fillId="5" borderId="0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right"/>
    </xf>
    <xf numFmtId="164" fontId="5" fillId="5" borderId="36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0" xfId="0" applyBorder="1"/>
    <xf numFmtId="0" fontId="0" fillId="0" borderId="26" xfId="0" applyBorder="1"/>
    <xf numFmtId="0" fontId="0" fillId="0" borderId="0" xfId="0" applyBorder="1" applyProtection="1"/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26" xfId="0" applyBorder="1" applyProtection="1"/>
    <xf numFmtId="164" fontId="4" fillId="0" borderId="0" xfId="1" applyNumberFormat="1" applyFont="1" applyBorder="1" applyAlignment="1" applyProtection="1">
      <alignment horizontal="center" vertical="center"/>
      <protection locked="0"/>
    </xf>
    <xf numFmtId="164" fontId="4" fillId="5" borderId="0" xfId="0" applyNumberFormat="1" applyFont="1" applyFill="1" applyBorder="1" applyAlignment="1" applyProtection="1">
      <alignment horizontal="center"/>
    </xf>
    <xf numFmtId="164" fontId="4" fillId="5" borderId="0" xfId="1" applyNumberFormat="1" applyFont="1" applyFill="1" applyBorder="1" applyAlignment="1" applyProtection="1">
      <alignment horizontal="center" vertical="center"/>
    </xf>
    <xf numFmtId="164" fontId="4" fillId="5" borderId="26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0" fillId="0" borderId="14" xfId="0" applyBorder="1"/>
    <xf numFmtId="0" fontId="0" fillId="0" borderId="36" xfId="0" applyBorder="1"/>
    <xf numFmtId="0" fontId="0" fillId="0" borderId="37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" fontId="8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Protection="1"/>
    <xf numFmtId="0" fontId="4" fillId="0" borderId="3" xfId="0" applyFont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1" fontId="1" fillId="5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 applyProtection="1">
      <alignment horizontal="right"/>
    </xf>
    <xf numFmtId="164" fontId="3" fillId="0" borderId="23" xfId="0" applyNumberFormat="1" applyFont="1" applyBorder="1" applyProtection="1"/>
    <xf numFmtId="164" fontId="5" fillId="5" borderId="26" xfId="0" applyNumberFormat="1" applyFont="1" applyFill="1" applyBorder="1" applyAlignment="1" applyProtection="1">
      <alignment horizontal="center" vertical="center"/>
    </xf>
    <xf numFmtId="164" fontId="4" fillId="5" borderId="26" xfId="0" applyNumberFormat="1" applyFont="1" applyFill="1" applyBorder="1" applyAlignment="1" applyProtection="1">
      <alignment horizontal="center" vertical="center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/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" fontId="1" fillId="0" borderId="0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165" fontId="4" fillId="0" borderId="1" xfId="0" applyNumberFormat="1" applyFont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/>
    </xf>
    <xf numFmtId="165" fontId="5" fillId="5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3" fillId="4" borderId="18" xfId="0" applyFont="1" applyFill="1" applyBorder="1" applyAlignment="1">
      <alignment horizontal="right" vertical="center" wrapText="1"/>
    </xf>
    <xf numFmtId="164" fontId="13" fillId="4" borderId="6" xfId="0" applyNumberFormat="1" applyFont="1" applyFill="1" applyBorder="1" applyAlignment="1" applyProtection="1">
      <alignment horizontal="right" vertical="center"/>
    </xf>
    <xf numFmtId="0" fontId="8" fillId="5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4" fontId="4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/>
    </xf>
    <xf numFmtId="164" fontId="5" fillId="5" borderId="0" xfId="0" applyNumberFormat="1" applyFont="1" applyFill="1" applyBorder="1" applyAlignment="1" applyProtection="1">
      <alignment horizontal="center"/>
    </xf>
    <xf numFmtId="164" fontId="5" fillId="5" borderId="26" xfId="0" applyNumberFormat="1" applyFont="1" applyFill="1" applyBorder="1" applyAlignment="1" applyProtection="1">
      <alignment horizontal="center"/>
    </xf>
    <xf numFmtId="1" fontId="8" fillId="6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6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5" borderId="2" xfId="0" applyFill="1" applyBorder="1" applyProtection="1"/>
    <xf numFmtId="0" fontId="1" fillId="5" borderId="3" xfId="0" applyFont="1" applyFill="1" applyBorder="1" applyAlignment="1" applyProtection="1">
      <alignment horizontal="right" vertical="center"/>
    </xf>
    <xf numFmtId="0" fontId="8" fillId="5" borderId="26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164" fontId="0" fillId="0" borderId="3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</xf>
    <xf numFmtId="0" fontId="0" fillId="0" borderId="24" xfId="0" applyBorder="1" applyAlignment="1">
      <alignment vertical="center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1" fillId="5" borderId="38" xfId="0" applyFont="1" applyFill="1" applyBorder="1" applyAlignment="1" applyProtection="1">
      <alignment horizontal="right" vertical="center"/>
    </xf>
    <xf numFmtId="164" fontId="8" fillId="5" borderId="39" xfId="0" applyNumberFormat="1" applyFont="1" applyFill="1" applyBorder="1" applyAlignment="1" applyProtection="1">
      <alignment horizontal="center" vertical="center"/>
    </xf>
    <xf numFmtId="164" fontId="8" fillId="5" borderId="40" xfId="0" applyNumberFormat="1" applyFont="1" applyFill="1" applyBorder="1" applyAlignment="1" applyProtection="1">
      <alignment horizontal="center" vertical="center"/>
    </xf>
    <xf numFmtId="0" fontId="0" fillId="5" borderId="24" xfId="0" applyFill="1" applyBorder="1" applyProtection="1"/>
    <xf numFmtId="1" fontId="1" fillId="5" borderId="25" xfId="0" applyNumberFormat="1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right" vertical="center"/>
    </xf>
    <xf numFmtId="164" fontId="1" fillId="5" borderId="36" xfId="0" applyNumberFormat="1" applyFont="1" applyFill="1" applyBorder="1" applyAlignment="1" applyProtection="1">
      <alignment horizontal="center" vertical="center"/>
    </xf>
    <xf numFmtId="164" fontId="1" fillId="5" borderId="37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" fontId="1" fillId="0" borderId="0" xfId="0" applyNumberFormat="1" applyFont="1" applyAlignment="1">
      <alignment horizontal="center" vertical="center"/>
    </xf>
    <xf numFmtId="164" fontId="3" fillId="0" borderId="23" xfId="0" applyNumberFormat="1" applyFont="1" applyBorder="1" applyAlignment="1" applyProtection="1">
      <alignment horizontal="right" vertical="center"/>
    </xf>
    <xf numFmtId="0" fontId="1" fillId="2" borderId="41" xfId="0" applyFont="1" applyFill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 wrapText="1"/>
    </xf>
    <xf numFmtId="0" fontId="1" fillId="3" borderId="30" xfId="0" applyFont="1" applyFill="1" applyBorder="1" applyAlignment="1" applyProtection="1">
      <alignment vertical="center"/>
    </xf>
    <xf numFmtId="164" fontId="3" fillId="0" borderId="1" xfId="0" applyNumberFormat="1" applyFont="1" applyBorder="1" applyProtection="1"/>
    <xf numFmtId="164" fontId="1" fillId="3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9" xfId="0" applyNumberFormat="1" applyFont="1" applyBorder="1" applyProtection="1"/>
    <xf numFmtId="164" fontId="3" fillId="0" borderId="7" xfId="0" applyNumberFormat="1" applyFont="1" applyBorder="1" applyProtection="1"/>
    <xf numFmtId="164" fontId="3" fillId="0" borderId="43" xfId="0" applyNumberFormat="1" applyFont="1" applyBorder="1" applyProtection="1"/>
    <xf numFmtId="164" fontId="3" fillId="0" borderId="46" xfId="0" applyNumberFormat="1" applyFont="1" applyBorder="1" applyProtection="1">
      <protection locked="0"/>
    </xf>
    <xf numFmtId="164" fontId="3" fillId="0" borderId="47" xfId="0" applyNumberFormat="1" applyFont="1" applyBorder="1" applyProtection="1">
      <protection locked="0"/>
    </xf>
    <xf numFmtId="164" fontId="3" fillId="0" borderId="48" xfId="0" applyNumberFormat="1" applyFont="1" applyBorder="1" applyProtection="1"/>
    <xf numFmtId="164" fontId="3" fillId="0" borderId="7" xfId="0" applyNumberFormat="1" applyFont="1" applyBorder="1" applyProtection="1">
      <protection locked="0"/>
    </xf>
    <xf numFmtId="164" fontId="3" fillId="0" borderId="43" xfId="0" applyNumberFormat="1" applyFont="1" applyBorder="1" applyProtection="1">
      <protection locked="0"/>
    </xf>
    <xf numFmtId="164" fontId="3" fillId="0" borderId="45" xfId="0" applyNumberFormat="1" applyFont="1" applyBorder="1" applyProtection="1">
      <protection locked="0"/>
    </xf>
    <xf numFmtId="164" fontId="3" fillId="0" borderId="7" xfId="0" applyNumberFormat="1" applyFont="1" applyBorder="1" applyAlignment="1" applyProtection="1">
      <alignment horizontal="right" vertical="center"/>
    </xf>
    <xf numFmtId="164" fontId="3" fillId="0" borderId="43" xfId="0" applyNumberFormat="1" applyFont="1" applyBorder="1" applyAlignment="1" applyProtection="1">
      <alignment horizontal="right" vertical="center"/>
    </xf>
    <xf numFmtId="164" fontId="3" fillId="0" borderId="47" xfId="0" applyNumberFormat="1" applyFont="1" applyBorder="1" applyAlignment="1" applyProtection="1">
      <alignment horizontal="right" vertical="center"/>
    </xf>
    <xf numFmtId="164" fontId="1" fillId="2" borderId="12" xfId="0" applyNumberFormat="1" applyFont="1" applyFill="1" applyBorder="1" applyAlignment="1" applyProtection="1">
      <alignment horizontal="right" vertical="center"/>
    </xf>
    <xf numFmtId="0" fontId="13" fillId="4" borderId="38" xfId="0" applyFont="1" applyFill="1" applyBorder="1" applyAlignment="1" applyProtection="1">
      <alignment horizontal="right" vertical="center" wrapText="1"/>
    </xf>
    <xf numFmtId="164" fontId="1" fillId="5" borderId="0" xfId="0" applyNumberFormat="1" applyFont="1" applyFill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164" fontId="3" fillId="0" borderId="25" xfId="0" applyNumberFormat="1" applyFont="1" applyBorder="1" applyAlignment="1" applyProtection="1">
      <alignment horizontal="right" vertical="center"/>
    </xf>
    <xf numFmtId="164" fontId="3" fillId="0" borderId="8" xfId="0" applyNumberFormat="1" applyFont="1" applyBorder="1" applyAlignment="1" applyProtection="1">
      <alignment horizontal="right" vertical="center"/>
    </xf>
    <xf numFmtId="164" fontId="13" fillId="4" borderId="5" xfId="0" applyNumberFormat="1" applyFont="1" applyFill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 indent="1"/>
    </xf>
    <xf numFmtId="0" fontId="0" fillId="0" borderId="3" xfId="0" applyFont="1" applyBorder="1" applyAlignment="1" applyProtection="1">
      <alignment horizontal="left" vertical="center" wrapText="1" indent="4"/>
    </xf>
    <xf numFmtId="0" fontId="0" fillId="0" borderId="24" xfId="0" applyFont="1" applyBorder="1" applyAlignment="1" applyProtection="1">
      <alignment horizontal="left" vertical="center" wrapText="1" indent="4"/>
    </xf>
    <xf numFmtId="0" fontId="1" fillId="0" borderId="24" xfId="0" applyFont="1" applyBorder="1" applyAlignment="1" applyProtection="1">
      <alignment horizontal="left" vertical="center" wrapText="1" indent="1"/>
    </xf>
    <xf numFmtId="0" fontId="1" fillId="0" borderId="30" xfId="0" applyFont="1" applyBorder="1" applyAlignment="1" applyProtection="1">
      <alignment horizontal="left" vertical="center" wrapText="1" indent="1"/>
    </xf>
    <xf numFmtId="0" fontId="1" fillId="0" borderId="30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 indent="1"/>
    </xf>
    <xf numFmtId="164" fontId="3" fillId="0" borderId="9" xfId="0" applyNumberFormat="1" applyFont="1" applyBorder="1" applyProtection="1">
      <protection locked="0"/>
    </xf>
    <xf numFmtId="164" fontId="3" fillId="0" borderId="48" xfId="0" applyNumberFormat="1" applyFont="1" applyBorder="1" applyProtection="1">
      <protection locked="0"/>
    </xf>
    <xf numFmtId="0" fontId="13" fillId="4" borderId="38" xfId="0" applyFont="1" applyFill="1" applyBorder="1" applyAlignment="1" applyProtection="1">
      <alignment horizontal="center" vertical="center" wrapText="1"/>
    </xf>
    <xf numFmtId="164" fontId="3" fillId="0" borderId="42" xfId="0" applyNumberFormat="1" applyFont="1" applyBorder="1" applyProtection="1">
      <protection locked="0"/>
    </xf>
    <xf numFmtId="164" fontId="3" fillId="0" borderId="44" xfId="0" applyNumberFormat="1" applyFont="1" applyBorder="1" applyProtection="1">
      <protection locked="0"/>
    </xf>
    <xf numFmtId="0" fontId="1" fillId="5" borderId="31" xfId="0" applyFont="1" applyFill="1" applyBorder="1" applyAlignment="1" applyProtection="1">
      <alignment horizontal="center" vertical="center"/>
    </xf>
    <xf numFmtId="164" fontId="1" fillId="5" borderId="11" xfId="0" applyNumberFormat="1" applyFont="1" applyFill="1" applyBorder="1" applyAlignment="1">
      <alignment horizontal="center" vertical="center"/>
    </xf>
    <xf numFmtId="164" fontId="1" fillId="5" borderId="3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0" fontId="4" fillId="5" borderId="0" xfId="1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Border="1"/>
    <xf numFmtId="164" fontId="4" fillId="0" borderId="1" xfId="0" applyNumberFormat="1" applyFont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>
      <alignment horizontal="center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164" fontId="0" fillId="6" borderId="29" xfId="0" applyNumberFormat="1" applyFill="1" applyBorder="1" applyAlignment="1" applyProtection="1">
      <alignment horizontal="center" vertical="center"/>
    </xf>
    <xf numFmtId="164" fontId="0" fillId="6" borderId="29" xfId="0" applyNumberFormat="1" applyFill="1" applyBorder="1" applyAlignment="1">
      <alignment horizontal="center" vertical="center"/>
    </xf>
    <xf numFmtId="164" fontId="0" fillId="6" borderId="33" xfId="0" applyNumberFormat="1" applyFill="1" applyBorder="1" applyAlignment="1" applyProtection="1">
      <alignment horizontal="center" vertical="center"/>
    </xf>
    <xf numFmtId="164" fontId="0" fillId="6" borderId="22" xfId="0" applyNumberFormat="1" applyFill="1" applyBorder="1" applyAlignment="1" applyProtection="1">
      <alignment horizontal="center" vertical="center"/>
    </xf>
    <xf numFmtId="164" fontId="0" fillId="6" borderId="25" xfId="0" applyNumberFormat="1" applyFill="1" applyBorder="1" applyAlignment="1" applyProtection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0" fontId="0" fillId="0" borderId="3" xfId="0" applyFont="1" applyFill="1" applyBorder="1" applyAlignment="1" applyProtection="1">
      <alignment horizontal="right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65" fontId="0" fillId="6" borderId="30" xfId="0" applyNumberFormat="1" applyFill="1" applyBorder="1" applyAlignment="1" applyProtection="1">
      <alignment horizontal="center" vertical="center"/>
      <protection locked="0"/>
    </xf>
    <xf numFmtId="165" fontId="0" fillId="6" borderId="29" xfId="0" applyNumberFormat="1" applyFill="1" applyBorder="1" applyAlignment="1" applyProtection="1">
      <alignment horizontal="center" vertical="center"/>
      <protection locked="0"/>
    </xf>
    <xf numFmtId="165" fontId="0" fillId="6" borderId="33" xfId="0" applyNumberFormat="1" applyFill="1" applyBorder="1" applyAlignment="1" applyProtection="1">
      <alignment horizontal="center" vertical="center"/>
      <protection locked="0"/>
    </xf>
    <xf numFmtId="0" fontId="0" fillId="6" borderId="0" xfId="0" applyFont="1" applyFill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 applyProtection="1">
      <alignment horizontal="right" vertical="center"/>
      <protection locked="0"/>
    </xf>
    <xf numFmtId="165" fontId="0" fillId="0" borderId="7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5" borderId="0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0" fillId="6" borderId="0" xfId="0" applyFill="1" applyAlignment="1">
      <alignment horizontal="left"/>
    </xf>
    <xf numFmtId="0" fontId="8" fillId="5" borderId="34" xfId="0" applyFont="1" applyFill="1" applyBorder="1" applyAlignment="1" applyProtection="1">
      <alignment horizontal="center" vertical="center"/>
    </xf>
    <xf numFmtId="0" fontId="8" fillId="5" borderId="3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0" fontId="13" fillId="4" borderId="21" xfId="0" applyFont="1" applyFill="1" applyBorder="1" applyAlignment="1">
      <alignment horizontal="right" vertical="center" wrapText="1"/>
    </xf>
    <xf numFmtId="0" fontId="13" fillId="4" borderId="14" xfId="0" applyFont="1" applyFill="1" applyBorder="1" applyAlignment="1">
      <alignment horizontal="right" vertical="center" wrapText="1"/>
    </xf>
    <xf numFmtId="164" fontId="13" fillId="4" borderId="23" xfId="0" applyNumberFormat="1" applyFont="1" applyFill="1" applyBorder="1" applyAlignment="1" applyProtection="1">
      <alignment horizontal="center" vertical="center"/>
    </xf>
    <xf numFmtId="164" fontId="13" fillId="4" borderId="37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CC99"/>
      <color rgb="FF009999"/>
      <color rgb="FF990000"/>
      <color rgb="FF993300"/>
      <color rgb="FF99CCFF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="90" zoomScaleNormal="90" zoomScalePageLayoutView="90" workbookViewId="0">
      <selection activeCell="F25" sqref="F25"/>
    </sheetView>
  </sheetViews>
  <sheetFormatPr baseColWidth="10" defaultRowHeight="15" x14ac:dyDescent="0.25"/>
  <cols>
    <col min="1" max="1" width="48.85546875" customWidth="1"/>
    <col min="2" max="4" width="15" customWidth="1"/>
    <col min="5" max="6" width="12.42578125" customWidth="1"/>
    <col min="7" max="16" width="11.7109375" customWidth="1"/>
  </cols>
  <sheetData>
    <row r="1" spans="1:17" ht="21.75" customHeight="1" x14ac:dyDescent="0.25">
      <c r="A1" s="325" t="s">
        <v>183</v>
      </c>
      <c r="B1" s="325"/>
      <c r="C1" s="325"/>
      <c r="D1" s="325"/>
      <c r="E1" s="60" t="s">
        <v>185</v>
      </c>
      <c r="F1" s="318"/>
      <c r="G1" s="318"/>
      <c r="H1" s="318"/>
      <c r="I1" s="318"/>
      <c r="J1" s="318"/>
      <c r="K1" s="318"/>
      <c r="L1" s="318"/>
    </row>
    <row r="2" spans="1:17" ht="24.75" customHeight="1" x14ac:dyDescent="0.25">
      <c r="A2" s="43"/>
      <c r="B2" s="43"/>
      <c r="C2" s="43"/>
      <c r="D2" s="43"/>
      <c r="E2" s="76" t="s">
        <v>186</v>
      </c>
      <c r="F2" s="318"/>
      <c r="G2" s="318"/>
      <c r="H2" s="318"/>
      <c r="I2" s="318"/>
      <c r="J2" s="318"/>
      <c r="K2" s="318"/>
      <c r="L2" s="318"/>
    </row>
    <row r="3" spans="1:17" ht="24.75" customHeight="1" x14ac:dyDescent="0.25">
      <c r="A3" s="59"/>
      <c r="B3" s="59"/>
      <c r="C3" s="59"/>
      <c r="D3" s="59"/>
      <c r="E3" s="76" t="s">
        <v>187</v>
      </c>
      <c r="F3" s="226"/>
      <c r="G3" s="136"/>
      <c r="H3" s="136"/>
      <c r="I3" s="136"/>
      <c r="J3" s="136"/>
      <c r="K3" s="136"/>
      <c r="L3" s="136"/>
    </row>
    <row r="4" spans="1:17" ht="24.75" customHeight="1" x14ac:dyDescent="0.25">
      <c r="A4" s="59"/>
      <c r="B4" s="59"/>
      <c r="C4" s="59"/>
      <c r="D4" s="59"/>
      <c r="E4" s="76"/>
      <c r="F4" s="193"/>
      <c r="G4" s="136"/>
      <c r="H4" s="136"/>
      <c r="I4" s="136"/>
      <c r="J4" s="136"/>
      <c r="K4" s="136"/>
      <c r="L4" s="136"/>
    </row>
    <row r="5" spans="1:17" ht="22.5" customHeight="1" thickBot="1" x14ac:dyDescent="0.3">
      <c r="A5" s="191" t="s">
        <v>108</v>
      </c>
    </row>
    <row r="6" spans="1:17" ht="32.25" customHeight="1" thickBot="1" x14ac:dyDescent="0.3">
      <c r="A6" s="105" t="s">
        <v>70</v>
      </c>
      <c r="B6" s="106" t="s">
        <v>65</v>
      </c>
      <c r="C6" s="106" t="s">
        <v>66</v>
      </c>
      <c r="D6" s="106" t="s">
        <v>67</v>
      </c>
      <c r="E6" s="107" t="s">
        <v>150</v>
      </c>
      <c r="G6" s="312" t="s">
        <v>182</v>
      </c>
      <c r="H6" s="313"/>
      <c r="I6" s="313"/>
      <c r="J6" s="313"/>
      <c r="K6" s="313"/>
      <c r="L6" s="313"/>
      <c r="M6" s="313"/>
      <c r="N6" s="313"/>
      <c r="O6" s="313"/>
      <c r="P6" s="313"/>
      <c r="Q6" s="314"/>
    </row>
    <row r="7" spans="1:17" ht="21.75" customHeight="1" x14ac:dyDescent="0.25">
      <c r="A7" s="102" t="s">
        <v>52</v>
      </c>
      <c r="B7" s="103">
        <f>SUM(B8:B10)</f>
        <v>0</v>
      </c>
      <c r="C7" s="103">
        <f>SUM(C8:C10)</f>
        <v>0</v>
      </c>
      <c r="D7" s="103">
        <f>SUM(D8:D10)</f>
        <v>0</v>
      </c>
      <c r="E7" s="104"/>
      <c r="G7" s="108">
        <v>1</v>
      </c>
      <c r="H7" s="109">
        <v>2</v>
      </c>
      <c r="I7" s="110">
        <v>3</v>
      </c>
      <c r="J7" s="111">
        <v>4</v>
      </c>
      <c r="K7" s="109">
        <v>5</v>
      </c>
      <c r="L7" s="110">
        <v>6</v>
      </c>
      <c r="M7" s="111">
        <v>7</v>
      </c>
      <c r="N7" s="109">
        <v>8</v>
      </c>
      <c r="O7" s="110">
        <v>9</v>
      </c>
      <c r="P7" s="111">
        <v>10</v>
      </c>
      <c r="Q7" s="112" t="s">
        <v>67</v>
      </c>
    </row>
    <row r="8" spans="1:17" ht="21.75" customHeight="1" x14ac:dyDescent="0.25">
      <c r="A8" s="32" t="s">
        <v>53</v>
      </c>
      <c r="B8" s="27">
        <v>0</v>
      </c>
      <c r="C8" s="27">
        <f>B8*21%</f>
        <v>0</v>
      </c>
      <c r="D8" s="95">
        <f>B8+C8</f>
        <v>0</v>
      </c>
      <c r="E8" s="196">
        <v>1</v>
      </c>
      <c r="G8" s="113">
        <f>IF(G$7&lt;=$E$8,$B$8*1/$E$8,0)</f>
        <v>0</v>
      </c>
      <c r="H8" s="114">
        <f t="shared" ref="H8:P8" si="0">IF(H$7&lt;=$E$8,$B$8*1/$E$8,0)</f>
        <v>0</v>
      </c>
      <c r="I8" s="114">
        <f t="shared" si="0"/>
        <v>0</v>
      </c>
      <c r="J8" s="114">
        <f t="shared" si="0"/>
        <v>0</v>
      </c>
      <c r="K8" s="114">
        <f t="shared" si="0"/>
        <v>0</v>
      </c>
      <c r="L8" s="114">
        <f t="shared" si="0"/>
        <v>0</v>
      </c>
      <c r="M8" s="114">
        <f t="shared" si="0"/>
        <v>0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15">
        <f>SUM(G8:P8)</f>
        <v>0</v>
      </c>
    </row>
    <row r="9" spans="1:17" ht="21.75" customHeight="1" x14ac:dyDescent="0.25">
      <c r="A9" s="32" t="s">
        <v>54</v>
      </c>
      <c r="B9" s="27">
        <v>0</v>
      </c>
      <c r="C9" s="27">
        <f t="shared" ref="C9:C21" si="1">B9*21%</f>
        <v>0</v>
      </c>
      <c r="D9" s="95">
        <f t="shared" ref="D9:D21" si="2">B9+C9</f>
        <v>0</v>
      </c>
      <c r="E9" s="196">
        <v>1</v>
      </c>
      <c r="G9" s="113">
        <f>IF(G$7&lt;=$E$9,$B$9*1/$E$9,0)</f>
        <v>0</v>
      </c>
      <c r="H9" s="114">
        <f t="shared" ref="H9:P9" si="3">IF(H$7&lt;=$E$9,$B$9*1/$E$9,0)</f>
        <v>0</v>
      </c>
      <c r="I9" s="114">
        <f t="shared" si="3"/>
        <v>0</v>
      </c>
      <c r="J9" s="114">
        <f t="shared" si="3"/>
        <v>0</v>
      </c>
      <c r="K9" s="114">
        <f t="shared" si="3"/>
        <v>0</v>
      </c>
      <c r="L9" s="114">
        <f t="shared" si="3"/>
        <v>0</v>
      </c>
      <c r="M9" s="114">
        <f t="shared" si="3"/>
        <v>0</v>
      </c>
      <c r="N9" s="114">
        <f t="shared" si="3"/>
        <v>0</v>
      </c>
      <c r="O9" s="114">
        <f t="shared" si="3"/>
        <v>0</v>
      </c>
      <c r="P9" s="114">
        <f t="shared" si="3"/>
        <v>0</v>
      </c>
      <c r="Q9" s="115">
        <f t="shared" ref="Q9:Q21" si="4">SUM(G9:P9)</f>
        <v>0</v>
      </c>
    </row>
    <row r="10" spans="1:17" ht="21.75" customHeight="1" x14ac:dyDescent="0.25">
      <c r="A10" s="32" t="s">
        <v>55</v>
      </c>
      <c r="B10" s="27">
        <v>0</v>
      </c>
      <c r="C10" s="27">
        <f t="shared" si="1"/>
        <v>0</v>
      </c>
      <c r="D10" s="95">
        <f t="shared" si="2"/>
        <v>0</v>
      </c>
      <c r="E10" s="196">
        <v>1</v>
      </c>
      <c r="G10" s="113">
        <f>IF(G$7&lt;=$E$10,$B$10*1/$E$10,0)</f>
        <v>0</v>
      </c>
      <c r="H10" s="114">
        <f>IF(H$7&lt;=$E$10,$B$10*1/$E$10,0)</f>
        <v>0</v>
      </c>
      <c r="I10" s="114">
        <f>IF(I$7&lt;=$E$10,$B$10*1/$E$10,0)</f>
        <v>0</v>
      </c>
      <c r="J10" s="114">
        <f t="shared" ref="J10:P10" si="5">IF(J$7&lt;=$E$10,$B$10*1/$E$10,0)</f>
        <v>0</v>
      </c>
      <c r="K10" s="114">
        <f t="shared" si="5"/>
        <v>0</v>
      </c>
      <c r="L10" s="114">
        <f t="shared" si="5"/>
        <v>0</v>
      </c>
      <c r="M10" s="114">
        <f t="shared" si="5"/>
        <v>0</v>
      </c>
      <c r="N10" s="114">
        <f t="shared" si="5"/>
        <v>0</v>
      </c>
      <c r="O10" s="114">
        <f t="shared" si="5"/>
        <v>0</v>
      </c>
      <c r="P10" s="114">
        <f t="shared" si="5"/>
        <v>0</v>
      </c>
      <c r="Q10" s="115">
        <f t="shared" si="4"/>
        <v>0</v>
      </c>
    </row>
    <row r="11" spans="1:17" ht="21.75" customHeight="1" x14ac:dyDescent="0.25">
      <c r="A11" s="31" t="s">
        <v>56</v>
      </c>
      <c r="B11" s="26">
        <f>SUM(B12:B21)</f>
        <v>0</v>
      </c>
      <c r="C11" s="26">
        <f t="shared" ref="C11:D11" si="6">SUM(C12:C21)</f>
        <v>0</v>
      </c>
      <c r="D11" s="26">
        <f t="shared" si="6"/>
        <v>0</v>
      </c>
      <c r="E11" s="197"/>
      <c r="G11" s="315"/>
      <c r="H11" s="316"/>
      <c r="I11" s="316"/>
      <c r="J11" s="316"/>
      <c r="K11" s="316"/>
      <c r="L11" s="316"/>
      <c r="M11" s="316"/>
      <c r="N11" s="316"/>
      <c r="O11" s="316"/>
      <c r="P11" s="316"/>
      <c r="Q11" s="317"/>
    </row>
    <row r="12" spans="1:17" ht="21.75" customHeight="1" x14ac:dyDescent="0.25">
      <c r="A12" s="32" t="s">
        <v>57</v>
      </c>
      <c r="B12" s="27">
        <v>0</v>
      </c>
      <c r="C12" s="27">
        <f t="shared" si="1"/>
        <v>0</v>
      </c>
      <c r="D12" s="95">
        <f t="shared" si="2"/>
        <v>0</v>
      </c>
      <c r="E12" s="196">
        <v>1</v>
      </c>
      <c r="G12" s="113">
        <f>IF(G$7&lt;=$E$12,$B$12*1/$E$12,0)</f>
        <v>0</v>
      </c>
      <c r="H12" s="114">
        <f>IF(H$7&lt;=$E$12,$B$12*1/$E$12,0)</f>
        <v>0</v>
      </c>
      <c r="I12" s="114">
        <f t="shared" ref="I12:P12" si="7">IF(I$7&lt;=$E$12,$B$12*1/$E$12,0)</f>
        <v>0</v>
      </c>
      <c r="J12" s="114">
        <f t="shared" si="7"/>
        <v>0</v>
      </c>
      <c r="K12" s="114">
        <f t="shared" si="7"/>
        <v>0</v>
      </c>
      <c r="L12" s="114">
        <f t="shared" si="7"/>
        <v>0</v>
      </c>
      <c r="M12" s="114">
        <f t="shared" si="7"/>
        <v>0</v>
      </c>
      <c r="N12" s="114">
        <f t="shared" si="7"/>
        <v>0</v>
      </c>
      <c r="O12" s="114">
        <f t="shared" si="7"/>
        <v>0</v>
      </c>
      <c r="P12" s="114">
        <f t="shared" si="7"/>
        <v>0</v>
      </c>
      <c r="Q12" s="115">
        <f t="shared" si="4"/>
        <v>0</v>
      </c>
    </row>
    <row r="13" spans="1:17" ht="21.75" customHeight="1" x14ac:dyDescent="0.25">
      <c r="A13" s="32" t="s">
        <v>58</v>
      </c>
      <c r="B13" s="27">
        <v>0</v>
      </c>
      <c r="C13" s="27">
        <f t="shared" si="1"/>
        <v>0</v>
      </c>
      <c r="D13" s="95">
        <f t="shared" si="2"/>
        <v>0</v>
      </c>
      <c r="E13" s="196">
        <v>1</v>
      </c>
      <c r="G13" s="113">
        <f t="shared" ref="G13:P13" si="8">IF(G$7&lt;=$E$13,$B$13*1/$E$13,0)</f>
        <v>0</v>
      </c>
      <c r="H13" s="114">
        <f t="shared" si="8"/>
        <v>0</v>
      </c>
      <c r="I13" s="114">
        <f t="shared" si="8"/>
        <v>0</v>
      </c>
      <c r="J13" s="114">
        <f t="shared" si="8"/>
        <v>0</v>
      </c>
      <c r="K13" s="114">
        <f t="shared" si="8"/>
        <v>0</v>
      </c>
      <c r="L13" s="114">
        <f t="shared" si="8"/>
        <v>0</v>
      </c>
      <c r="M13" s="114">
        <f t="shared" si="8"/>
        <v>0</v>
      </c>
      <c r="N13" s="114">
        <f t="shared" si="8"/>
        <v>0</v>
      </c>
      <c r="O13" s="114">
        <f t="shared" si="8"/>
        <v>0</v>
      </c>
      <c r="P13" s="114">
        <f t="shared" si="8"/>
        <v>0</v>
      </c>
      <c r="Q13" s="115">
        <f t="shared" si="4"/>
        <v>0</v>
      </c>
    </row>
    <row r="14" spans="1:17" ht="21.75" customHeight="1" x14ac:dyDescent="0.25">
      <c r="A14" s="32" t="s">
        <v>68</v>
      </c>
      <c r="B14" s="27">
        <v>0</v>
      </c>
      <c r="C14" s="27">
        <f t="shared" si="1"/>
        <v>0</v>
      </c>
      <c r="D14" s="95">
        <f t="shared" si="2"/>
        <v>0</v>
      </c>
      <c r="E14" s="196">
        <v>1</v>
      </c>
      <c r="G14" s="113">
        <f>IF(G$7&lt;=$E$14,$B$14*1/$E$14,0)</f>
        <v>0</v>
      </c>
      <c r="H14" s="114">
        <f t="shared" ref="H14:P14" si="9">IF(H$7&lt;=$E$14,$B$14*1/$E$14,0)</f>
        <v>0</v>
      </c>
      <c r="I14" s="114">
        <f t="shared" si="9"/>
        <v>0</v>
      </c>
      <c r="J14" s="114">
        <f t="shared" si="9"/>
        <v>0</v>
      </c>
      <c r="K14" s="114">
        <f t="shared" si="9"/>
        <v>0</v>
      </c>
      <c r="L14" s="114">
        <f t="shared" si="9"/>
        <v>0</v>
      </c>
      <c r="M14" s="114">
        <f t="shared" si="9"/>
        <v>0</v>
      </c>
      <c r="N14" s="114">
        <f t="shared" si="9"/>
        <v>0</v>
      </c>
      <c r="O14" s="114">
        <f t="shared" si="9"/>
        <v>0</v>
      </c>
      <c r="P14" s="114">
        <f t="shared" si="9"/>
        <v>0</v>
      </c>
      <c r="Q14" s="115">
        <f t="shared" si="4"/>
        <v>0</v>
      </c>
    </row>
    <row r="15" spans="1:17" ht="21.75" customHeight="1" x14ac:dyDescent="0.25">
      <c r="A15" s="32" t="s">
        <v>59</v>
      </c>
      <c r="B15" s="27">
        <v>0</v>
      </c>
      <c r="C15" s="27">
        <f t="shared" si="1"/>
        <v>0</v>
      </c>
      <c r="D15" s="95">
        <f t="shared" si="2"/>
        <v>0</v>
      </c>
      <c r="E15" s="196">
        <v>1</v>
      </c>
      <c r="G15" s="113">
        <f>IF(G$7&lt;=$E$15,$B$15*1/$E$15,0)</f>
        <v>0</v>
      </c>
      <c r="H15" s="114">
        <f t="shared" ref="H15:P15" si="10">IF(H$7&lt;=$E$15,$B$15*1/$E$15,0)</f>
        <v>0</v>
      </c>
      <c r="I15" s="114">
        <f t="shared" si="10"/>
        <v>0</v>
      </c>
      <c r="J15" s="114">
        <f t="shared" si="10"/>
        <v>0</v>
      </c>
      <c r="K15" s="114">
        <f t="shared" si="10"/>
        <v>0</v>
      </c>
      <c r="L15" s="114">
        <f t="shared" si="10"/>
        <v>0</v>
      </c>
      <c r="M15" s="114">
        <f t="shared" si="10"/>
        <v>0</v>
      </c>
      <c r="N15" s="114">
        <f t="shared" si="10"/>
        <v>0</v>
      </c>
      <c r="O15" s="114">
        <f t="shared" si="10"/>
        <v>0</v>
      </c>
      <c r="P15" s="114">
        <f t="shared" si="10"/>
        <v>0</v>
      </c>
      <c r="Q15" s="115">
        <f t="shared" si="4"/>
        <v>0</v>
      </c>
    </row>
    <row r="16" spans="1:17" ht="21.75" customHeight="1" x14ac:dyDescent="0.25">
      <c r="A16" s="32" t="s">
        <v>60</v>
      </c>
      <c r="B16" s="27">
        <v>0</v>
      </c>
      <c r="C16" s="27">
        <f t="shared" si="1"/>
        <v>0</v>
      </c>
      <c r="D16" s="95">
        <f t="shared" si="2"/>
        <v>0</v>
      </c>
      <c r="E16" s="196">
        <v>1</v>
      </c>
      <c r="G16" s="113">
        <f>IF(G$7&lt;=$E$16,$B$16*1/$E$16,0)</f>
        <v>0</v>
      </c>
      <c r="H16" s="114">
        <f t="shared" ref="H16:P16" si="11">IF(H$7&lt;=$E$16,$B$16*1/$E$16,0)</f>
        <v>0</v>
      </c>
      <c r="I16" s="114">
        <f t="shared" si="11"/>
        <v>0</v>
      </c>
      <c r="J16" s="114">
        <f t="shared" si="11"/>
        <v>0</v>
      </c>
      <c r="K16" s="114">
        <f t="shared" si="11"/>
        <v>0</v>
      </c>
      <c r="L16" s="114">
        <f t="shared" si="11"/>
        <v>0</v>
      </c>
      <c r="M16" s="114">
        <f t="shared" si="11"/>
        <v>0</v>
      </c>
      <c r="N16" s="114">
        <f t="shared" si="11"/>
        <v>0</v>
      </c>
      <c r="O16" s="114">
        <f t="shared" si="11"/>
        <v>0</v>
      </c>
      <c r="P16" s="114">
        <f t="shared" si="11"/>
        <v>0</v>
      </c>
      <c r="Q16" s="115">
        <f t="shared" si="4"/>
        <v>0</v>
      </c>
    </row>
    <row r="17" spans="1:17" ht="21.75" customHeight="1" x14ac:dyDescent="0.25">
      <c r="A17" s="32" t="s">
        <v>61</v>
      </c>
      <c r="B17" s="27">
        <v>0</v>
      </c>
      <c r="C17" s="27">
        <f t="shared" si="1"/>
        <v>0</v>
      </c>
      <c r="D17" s="95">
        <f t="shared" si="2"/>
        <v>0</v>
      </c>
      <c r="E17" s="196">
        <v>1</v>
      </c>
      <c r="G17" s="113">
        <f>IF(G$7&lt;=$E$17,$B$17*1/$E$17,0)</f>
        <v>0</v>
      </c>
      <c r="H17" s="114">
        <f t="shared" ref="H17:P17" si="12">IF(H$7&lt;=$E$17,$B$17*1/$E$17,0)</f>
        <v>0</v>
      </c>
      <c r="I17" s="114">
        <f t="shared" si="12"/>
        <v>0</v>
      </c>
      <c r="J17" s="114">
        <f t="shared" si="12"/>
        <v>0</v>
      </c>
      <c r="K17" s="114">
        <f t="shared" si="12"/>
        <v>0</v>
      </c>
      <c r="L17" s="114">
        <f t="shared" si="12"/>
        <v>0</v>
      </c>
      <c r="M17" s="114">
        <f t="shared" si="12"/>
        <v>0</v>
      </c>
      <c r="N17" s="114">
        <f t="shared" si="12"/>
        <v>0</v>
      </c>
      <c r="O17" s="114">
        <f t="shared" si="12"/>
        <v>0</v>
      </c>
      <c r="P17" s="114">
        <f t="shared" si="12"/>
        <v>0</v>
      </c>
      <c r="Q17" s="115">
        <f t="shared" si="4"/>
        <v>0</v>
      </c>
    </row>
    <row r="18" spans="1:17" ht="21.75" customHeight="1" x14ac:dyDescent="0.25">
      <c r="A18" s="32" t="s">
        <v>62</v>
      </c>
      <c r="B18" s="27">
        <v>0</v>
      </c>
      <c r="C18" s="27">
        <f t="shared" si="1"/>
        <v>0</v>
      </c>
      <c r="D18" s="95">
        <f t="shared" si="2"/>
        <v>0</v>
      </c>
      <c r="E18" s="196">
        <v>1</v>
      </c>
      <c r="G18" s="113">
        <f>IF(G$7&lt;=$E$18,$B$18*1/$E$18,0)</f>
        <v>0</v>
      </c>
      <c r="H18" s="114">
        <f t="shared" ref="H18:P18" si="13">IF(H$7&lt;=$E$18,$B$18*1/$E$18,0)</f>
        <v>0</v>
      </c>
      <c r="I18" s="114">
        <f t="shared" si="13"/>
        <v>0</v>
      </c>
      <c r="J18" s="114">
        <f t="shared" si="13"/>
        <v>0</v>
      </c>
      <c r="K18" s="114">
        <f t="shared" si="13"/>
        <v>0</v>
      </c>
      <c r="L18" s="114">
        <f t="shared" si="13"/>
        <v>0</v>
      </c>
      <c r="M18" s="114">
        <f t="shared" si="13"/>
        <v>0</v>
      </c>
      <c r="N18" s="114">
        <f t="shared" si="13"/>
        <v>0</v>
      </c>
      <c r="O18" s="114">
        <f t="shared" si="13"/>
        <v>0</v>
      </c>
      <c r="P18" s="114">
        <f t="shared" si="13"/>
        <v>0</v>
      </c>
      <c r="Q18" s="115">
        <f t="shared" si="4"/>
        <v>0</v>
      </c>
    </row>
    <row r="19" spans="1:17" ht="21.75" customHeight="1" x14ac:dyDescent="0.25">
      <c r="A19" s="32" t="s">
        <v>69</v>
      </c>
      <c r="B19" s="27">
        <v>0</v>
      </c>
      <c r="C19" s="27">
        <f t="shared" si="1"/>
        <v>0</v>
      </c>
      <c r="D19" s="95">
        <f t="shared" si="2"/>
        <v>0</v>
      </c>
      <c r="E19" s="196">
        <v>1</v>
      </c>
      <c r="G19" s="113">
        <f>IF(G$7&lt;=$E$19,$B$19*1/$E$19,0)</f>
        <v>0</v>
      </c>
      <c r="H19" s="114">
        <f t="shared" ref="H19:P19" si="14">IF(H$7&lt;=$E$19,$B$19*1/$E$19,0)</f>
        <v>0</v>
      </c>
      <c r="I19" s="114">
        <f t="shared" si="14"/>
        <v>0</v>
      </c>
      <c r="J19" s="114">
        <f t="shared" si="14"/>
        <v>0</v>
      </c>
      <c r="K19" s="114">
        <f t="shared" si="14"/>
        <v>0</v>
      </c>
      <c r="L19" s="114">
        <f t="shared" si="14"/>
        <v>0</v>
      </c>
      <c r="M19" s="114">
        <f t="shared" si="14"/>
        <v>0</v>
      </c>
      <c r="N19" s="114">
        <f t="shared" si="14"/>
        <v>0</v>
      </c>
      <c r="O19" s="114">
        <f t="shared" si="14"/>
        <v>0</v>
      </c>
      <c r="P19" s="114">
        <f t="shared" si="14"/>
        <v>0</v>
      </c>
      <c r="Q19" s="115">
        <f t="shared" si="4"/>
        <v>0</v>
      </c>
    </row>
    <row r="20" spans="1:17" ht="21.75" customHeight="1" x14ac:dyDescent="0.25">
      <c r="A20" s="32" t="s">
        <v>63</v>
      </c>
      <c r="B20" s="27">
        <v>0</v>
      </c>
      <c r="C20" s="27">
        <f t="shared" si="1"/>
        <v>0</v>
      </c>
      <c r="D20" s="95">
        <f t="shared" si="2"/>
        <v>0</v>
      </c>
      <c r="E20" s="196">
        <v>1</v>
      </c>
      <c r="G20" s="113">
        <f>IF(G$7&lt;=$E$20,$B$20*1/$E$20,0)</f>
        <v>0</v>
      </c>
      <c r="H20" s="114">
        <f t="shared" ref="H20:P20" si="15">IF(H$7&lt;=$E$20,$B$20*1/$E$20,0)</f>
        <v>0</v>
      </c>
      <c r="I20" s="114">
        <f t="shared" si="15"/>
        <v>0</v>
      </c>
      <c r="J20" s="114">
        <f t="shared" si="15"/>
        <v>0</v>
      </c>
      <c r="K20" s="114">
        <f t="shared" si="15"/>
        <v>0</v>
      </c>
      <c r="L20" s="114">
        <f t="shared" si="15"/>
        <v>0</v>
      </c>
      <c r="M20" s="114">
        <f t="shared" si="15"/>
        <v>0</v>
      </c>
      <c r="N20" s="114">
        <f t="shared" si="15"/>
        <v>0</v>
      </c>
      <c r="O20" s="114">
        <f t="shared" si="15"/>
        <v>0</v>
      </c>
      <c r="P20" s="114">
        <f t="shared" si="15"/>
        <v>0</v>
      </c>
      <c r="Q20" s="115">
        <f t="shared" si="4"/>
        <v>0</v>
      </c>
    </row>
    <row r="21" spans="1:17" ht="21.75" customHeight="1" thickBot="1" x14ac:dyDescent="0.3">
      <c r="A21" s="96" t="s">
        <v>64</v>
      </c>
      <c r="B21" s="97">
        <v>0</v>
      </c>
      <c r="C21" s="27">
        <f t="shared" si="1"/>
        <v>0</v>
      </c>
      <c r="D21" s="98">
        <f t="shared" si="2"/>
        <v>0</v>
      </c>
      <c r="E21" s="198">
        <v>1</v>
      </c>
      <c r="G21" s="116">
        <f>IF(G$7&lt;=$E$21,$B$21*1/$E$21,0)</f>
        <v>0</v>
      </c>
      <c r="H21" s="117">
        <f t="shared" ref="H21:P21" si="16">IF(H$7&lt;=$E$21,$B$21*1/$E$21,0)</f>
        <v>0</v>
      </c>
      <c r="I21" s="117">
        <f t="shared" si="16"/>
        <v>0</v>
      </c>
      <c r="J21" s="117">
        <f t="shared" si="16"/>
        <v>0</v>
      </c>
      <c r="K21" s="117">
        <f t="shared" si="16"/>
        <v>0</v>
      </c>
      <c r="L21" s="117">
        <f t="shared" si="16"/>
        <v>0</v>
      </c>
      <c r="M21" s="117">
        <f t="shared" si="16"/>
        <v>0</v>
      </c>
      <c r="N21" s="117">
        <f t="shared" si="16"/>
        <v>0</v>
      </c>
      <c r="O21" s="117">
        <f t="shared" si="16"/>
        <v>0</v>
      </c>
      <c r="P21" s="117">
        <f t="shared" si="16"/>
        <v>0</v>
      </c>
      <c r="Q21" s="118">
        <f t="shared" si="4"/>
        <v>0</v>
      </c>
    </row>
    <row r="22" spans="1:17" ht="32.25" customHeight="1" thickBot="1" x14ac:dyDescent="0.3">
      <c r="A22" s="99" t="s">
        <v>71</v>
      </c>
      <c r="B22" s="100">
        <f>SUM(B7,B11)</f>
        <v>0</v>
      </c>
      <c r="C22" s="100">
        <f t="shared" ref="C22:D22" si="17">SUM(C7,C11)</f>
        <v>0</v>
      </c>
      <c r="D22" s="100">
        <f t="shared" si="17"/>
        <v>0</v>
      </c>
      <c r="E22" s="101"/>
      <c r="G22" s="120">
        <f>SUM(G8:G10,G12:G21)</f>
        <v>0</v>
      </c>
      <c r="H22" s="121">
        <f t="shared" ref="H22:P22" si="18">SUM(H8:H10,H12:H21)</f>
        <v>0</v>
      </c>
      <c r="I22" s="121">
        <f t="shared" si="18"/>
        <v>0</v>
      </c>
      <c r="J22" s="121">
        <f t="shared" si="18"/>
        <v>0</v>
      </c>
      <c r="K22" s="121">
        <f t="shared" si="18"/>
        <v>0</v>
      </c>
      <c r="L22" s="121">
        <f t="shared" si="18"/>
        <v>0</v>
      </c>
      <c r="M22" s="121">
        <f t="shared" si="18"/>
        <v>0</v>
      </c>
      <c r="N22" s="121">
        <f t="shared" si="18"/>
        <v>0</v>
      </c>
      <c r="O22" s="121">
        <f t="shared" si="18"/>
        <v>0</v>
      </c>
      <c r="P22" s="121">
        <f t="shared" si="18"/>
        <v>0</v>
      </c>
      <c r="Q22" s="122">
        <f>IF(SUM(Q8:Q21)=SUM(G22:P22),SUM(G22:P22),"ERROR")</f>
        <v>0</v>
      </c>
    </row>
    <row r="23" spans="1:17" ht="18" customHeight="1" x14ac:dyDescent="0.25">
      <c r="A23" s="2"/>
    </row>
    <row r="24" spans="1:17" ht="25.5" customHeight="1" thickBot="1" x14ac:dyDescent="0.3">
      <c r="A24" s="192" t="s">
        <v>109</v>
      </c>
    </row>
    <row r="25" spans="1:17" ht="25.5" customHeight="1" x14ac:dyDescent="0.25">
      <c r="A25" s="28" t="s">
        <v>70</v>
      </c>
      <c r="B25" s="29" t="s">
        <v>65</v>
      </c>
      <c r="C25" s="29" t="s">
        <v>66</v>
      </c>
      <c r="D25" s="30" t="s">
        <v>67</v>
      </c>
    </row>
    <row r="26" spans="1:17" ht="24.75" customHeight="1" x14ac:dyDescent="0.25">
      <c r="A26" s="35" t="s">
        <v>77</v>
      </c>
      <c r="B26" s="34">
        <f>B7</f>
        <v>0</v>
      </c>
      <c r="C26" s="34">
        <f>C7</f>
        <v>0</v>
      </c>
      <c r="D26" s="36">
        <f>B26+C26</f>
        <v>0</v>
      </c>
    </row>
    <row r="27" spans="1:17" ht="24.75" customHeight="1" x14ac:dyDescent="0.25">
      <c r="A27" s="35" t="s">
        <v>78</v>
      </c>
      <c r="B27" s="34">
        <f>B11</f>
        <v>0</v>
      </c>
      <c r="C27" s="34">
        <f>C11</f>
        <v>0</v>
      </c>
      <c r="D27" s="36">
        <f t="shared" ref="D27:D35" si="19">B27+C27</f>
        <v>0</v>
      </c>
    </row>
    <row r="28" spans="1:17" ht="24.75" customHeight="1" x14ac:dyDescent="0.25">
      <c r="A28" s="35" t="s">
        <v>72</v>
      </c>
      <c r="B28" s="119"/>
      <c r="C28" s="119"/>
      <c r="D28" s="36">
        <f t="shared" si="19"/>
        <v>0</v>
      </c>
    </row>
    <row r="29" spans="1:17" ht="24.75" customHeight="1" x14ac:dyDescent="0.25">
      <c r="A29" s="35" t="s">
        <v>73</v>
      </c>
      <c r="B29" s="119"/>
      <c r="C29" s="119"/>
      <c r="D29" s="36">
        <f t="shared" si="19"/>
        <v>0</v>
      </c>
    </row>
    <row r="30" spans="1:17" ht="24.75" customHeight="1" x14ac:dyDescent="0.25">
      <c r="A30" s="35" t="s">
        <v>74</v>
      </c>
      <c r="B30" s="119"/>
      <c r="C30" s="119"/>
      <c r="D30" s="36">
        <f t="shared" si="19"/>
        <v>0</v>
      </c>
    </row>
    <row r="31" spans="1:17" ht="24.75" customHeight="1" x14ac:dyDescent="0.25">
      <c r="A31" s="35" t="s">
        <v>75</v>
      </c>
      <c r="B31" s="119"/>
      <c r="C31" s="119"/>
      <c r="D31" s="36">
        <f t="shared" si="19"/>
        <v>0</v>
      </c>
    </row>
    <row r="32" spans="1:17" ht="27" customHeight="1" x14ac:dyDescent="0.25">
      <c r="A32" s="319" t="s">
        <v>76</v>
      </c>
      <c r="B32" s="321"/>
      <c r="C32" s="321"/>
      <c r="D32" s="323">
        <f>B32+C32</f>
        <v>0</v>
      </c>
    </row>
    <row r="33" spans="1:4" ht="27" customHeight="1" x14ac:dyDescent="0.25">
      <c r="A33" s="320"/>
      <c r="B33" s="322"/>
      <c r="C33" s="322"/>
      <c r="D33" s="324"/>
    </row>
    <row r="34" spans="1:4" ht="24.75" customHeight="1" x14ac:dyDescent="0.25">
      <c r="A34" s="37"/>
      <c r="B34" s="33"/>
      <c r="C34" s="33"/>
      <c r="D34" s="36">
        <f t="shared" si="19"/>
        <v>0</v>
      </c>
    </row>
    <row r="35" spans="1:4" ht="24.75" customHeight="1" x14ac:dyDescent="0.25">
      <c r="A35" s="37"/>
      <c r="B35" s="33"/>
      <c r="C35" s="33"/>
      <c r="D35" s="36">
        <f t="shared" si="19"/>
        <v>0</v>
      </c>
    </row>
    <row r="36" spans="1:4" ht="25.5" customHeight="1" thickBot="1" x14ac:dyDescent="0.3">
      <c r="A36" s="38" t="s">
        <v>67</v>
      </c>
      <c r="B36" s="39">
        <f>SUM(B26:B35)</f>
        <v>0</v>
      </c>
      <c r="C36" s="39">
        <f>SUM(C26:C35)</f>
        <v>0</v>
      </c>
      <c r="D36" s="40">
        <f>SUM(D26:D35)</f>
        <v>0</v>
      </c>
    </row>
  </sheetData>
  <sheetProtection algorithmName="SHA-512" hashValue="KAWag7fenjwVnJVwI7hiPHZEw2ckspwmvLi7kWs4Lb5fIauqyYYDeA6W+JXaMtmsbyAGDc3Frrz3IsgBCucspA==" saltValue="+xg+rA4UNVb9jbpDlguSyw==" spinCount="100000" sheet="1" objects="1" scenarios="1"/>
  <mergeCells count="9">
    <mergeCell ref="G6:Q6"/>
    <mergeCell ref="G11:Q11"/>
    <mergeCell ref="F2:L2"/>
    <mergeCell ref="F1:L1"/>
    <mergeCell ref="A32:A33"/>
    <mergeCell ref="B32:B33"/>
    <mergeCell ref="C32:C33"/>
    <mergeCell ref="D32:D33"/>
    <mergeCell ref="A1:D1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54" orientation="landscape" r:id="rId1"/>
  <headerFooter>
    <oddHeader>&amp;L&amp;"-,Negrita"&amp;10HERRAMIENTO DE CÁLCULO PREVISIONES ECONÓMICO-FINANCIERAS&amp;C&amp;"-,Negrita"&amp;10PRESUPUESTO DE INVERSIÓN&amp;R&amp;G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zoomScalePageLayoutView="90" workbookViewId="0">
      <selection activeCell="D10" sqref="D10"/>
    </sheetView>
  </sheetViews>
  <sheetFormatPr baseColWidth="10" defaultRowHeight="15" x14ac:dyDescent="0.25"/>
  <cols>
    <col min="1" max="1" width="25.140625" customWidth="1"/>
    <col min="2" max="3" width="12.7109375" customWidth="1"/>
  </cols>
  <sheetData>
    <row r="1" spans="1:12" ht="22.5" customHeight="1" x14ac:dyDescent="0.25">
      <c r="A1" s="137" t="s">
        <v>185</v>
      </c>
      <c r="B1" s="330">
        <f>Presupuesto!F1</f>
        <v>0</v>
      </c>
      <c r="C1" s="330"/>
      <c r="D1" s="330"/>
      <c r="E1" s="330"/>
      <c r="F1" s="330"/>
      <c r="G1" s="330"/>
      <c r="H1" s="201"/>
    </row>
    <row r="2" spans="1:12" ht="22.5" customHeight="1" x14ac:dyDescent="0.25">
      <c r="A2" s="138" t="s">
        <v>186</v>
      </c>
      <c r="B2" s="330">
        <f>Presupuesto!F2</f>
        <v>0</v>
      </c>
      <c r="C2" s="330"/>
      <c r="D2" s="330"/>
      <c r="E2" s="330"/>
      <c r="F2" s="330"/>
      <c r="G2" s="330"/>
      <c r="H2" s="201"/>
    </row>
    <row r="3" spans="1:12" ht="22.5" customHeight="1" x14ac:dyDescent="0.25">
      <c r="A3" s="138" t="s">
        <v>187</v>
      </c>
      <c r="B3" s="140">
        <f>Presupuesto!F3</f>
        <v>0</v>
      </c>
    </row>
    <row r="4" spans="1:12" ht="13.5" customHeight="1" x14ac:dyDescent="0.25">
      <c r="A4" s="138"/>
    </row>
    <row r="5" spans="1:12" ht="22.5" customHeight="1" x14ac:dyDescent="0.25">
      <c r="A5" s="329" t="s">
        <v>124</v>
      </c>
      <c r="B5" s="329"/>
      <c r="C5" s="329"/>
      <c r="D5" s="329"/>
      <c r="E5" s="329"/>
      <c r="F5" s="329"/>
      <c r="G5" s="329"/>
    </row>
    <row r="7" spans="1:12" ht="36" customHeight="1" x14ac:dyDescent="0.25">
      <c r="B7" s="61" t="s">
        <v>51</v>
      </c>
      <c r="C7" s="61" t="s">
        <v>130</v>
      </c>
      <c r="D7" s="61" t="s">
        <v>129</v>
      </c>
    </row>
    <row r="8" spans="1:12" s="2" customFormat="1" ht="23.25" customHeight="1" x14ac:dyDescent="0.25">
      <c r="A8" s="65" t="s">
        <v>125</v>
      </c>
      <c r="B8" s="27">
        <v>0</v>
      </c>
      <c r="C8" s="326"/>
      <c r="D8" s="326"/>
    </row>
    <row r="9" spans="1:12" s="2" customFormat="1" ht="23.25" customHeight="1" x14ac:dyDescent="0.25">
      <c r="A9" s="65" t="s">
        <v>126</v>
      </c>
      <c r="B9" s="27">
        <v>0</v>
      </c>
      <c r="C9" s="63">
        <v>0</v>
      </c>
      <c r="D9" s="64">
        <v>0</v>
      </c>
      <c r="E9" s="68"/>
    </row>
    <row r="10" spans="1:12" s="2" customFormat="1" ht="23.25" customHeight="1" x14ac:dyDescent="0.25">
      <c r="A10" s="65" t="s">
        <v>127</v>
      </c>
      <c r="B10" s="27">
        <v>0</v>
      </c>
      <c r="C10" s="63">
        <v>0</v>
      </c>
      <c r="D10" s="64">
        <v>0</v>
      </c>
    </row>
    <row r="11" spans="1:12" s="2" customFormat="1" ht="23.25" customHeight="1" x14ac:dyDescent="0.25">
      <c r="A11" s="65" t="s">
        <v>128</v>
      </c>
      <c r="B11" s="27">
        <v>0</v>
      </c>
      <c r="C11" s="63">
        <v>0</v>
      </c>
      <c r="D11" s="64">
        <v>0</v>
      </c>
    </row>
    <row r="12" spans="1:12" ht="23.25" customHeight="1" x14ac:dyDescent="0.25">
      <c r="A12" s="123" t="s">
        <v>67</v>
      </c>
      <c r="B12" s="124">
        <f>SUM(B8:B11)</f>
        <v>0</v>
      </c>
      <c r="C12" s="327"/>
      <c r="D12" s="328"/>
    </row>
    <row r="14" spans="1:12" x14ac:dyDescent="0.25">
      <c r="B14" s="140"/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12" x14ac:dyDescent="0.25">
      <c r="A15" s="134" t="s">
        <v>149</v>
      </c>
      <c r="B15" s="94">
        <v>1</v>
      </c>
      <c r="C15" s="94">
        <v>2</v>
      </c>
      <c r="D15" s="94">
        <v>3</v>
      </c>
      <c r="E15" s="94">
        <v>4</v>
      </c>
      <c r="F15" s="94">
        <v>5</v>
      </c>
      <c r="G15" s="94">
        <v>6</v>
      </c>
      <c r="H15" s="94">
        <v>7</v>
      </c>
      <c r="I15" s="94">
        <v>8</v>
      </c>
      <c r="J15" s="94">
        <v>9</v>
      </c>
      <c r="K15" s="94">
        <v>10</v>
      </c>
      <c r="L15" s="94" t="s">
        <v>67</v>
      </c>
    </row>
    <row r="16" spans="1:12" ht="21.75" customHeight="1" x14ac:dyDescent="0.25">
      <c r="A16" s="128" t="s">
        <v>146</v>
      </c>
      <c r="B16" s="129">
        <f>IF(B15&lt;=$C$9,B27,0)</f>
        <v>0</v>
      </c>
      <c r="C16" s="129">
        <f t="shared" ref="C16:K16" si="0">IF(C15&lt;=$C$9,C27,0)</f>
        <v>0</v>
      </c>
      <c r="D16" s="129">
        <f t="shared" si="0"/>
        <v>0</v>
      </c>
      <c r="E16" s="129">
        <f t="shared" si="0"/>
        <v>0</v>
      </c>
      <c r="F16" s="129">
        <f t="shared" si="0"/>
        <v>0</v>
      </c>
      <c r="G16" s="129">
        <f t="shared" si="0"/>
        <v>0</v>
      </c>
      <c r="H16" s="129">
        <f t="shared" si="0"/>
        <v>0</v>
      </c>
      <c r="I16" s="129">
        <f t="shared" si="0"/>
        <v>0</v>
      </c>
      <c r="J16" s="129">
        <f t="shared" si="0"/>
        <v>0</v>
      </c>
      <c r="K16" s="129">
        <f t="shared" si="0"/>
        <v>0</v>
      </c>
      <c r="L16" s="129">
        <f>SUM(B16:K16)</f>
        <v>0</v>
      </c>
    </row>
    <row r="17" spans="1:12" ht="21.75" customHeight="1" x14ac:dyDescent="0.25">
      <c r="A17" s="128" t="s">
        <v>147</v>
      </c>
      <c r="B17" s="129">
        <f>IF(B15&lt;=$C$9,B28,0)</f>
        <v>0</v>
      </c>
      <c r="C17" s="129">
        <f t="shared" ref="C17:K17" si="1">IF(C15&lt;=$C$9,C28,0)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129">
        <f t="shared" si="1"/>
        <v>0</v>
      </c>
      <c r="J17" s="129">
        <f t="shared" si="1"/>
        <v>0</v>
      </c>
      <c r="K17" s="129">
        <f t="shared" si="1"/>
        <v>0</v>
      </c>
      <c r="L17" s="129">
        <f>SUM(B17:K17)</f>
        <v>0</v>
      </c>
    </row>
    <row r="18" spans="1:12" ht="21.75" customHeight="1" x14ac:dyDescent="0.25">
      <c r="A18" s="135" t="s">
        <v>67</v>
      </c>
      <c r="B18" s="130">
        <f>SUM(B16:B17)</f>
        <v>0</v>
      </c>
      <c r="C18" s="130">
        <f t="shared" ref="C18:K18" si="2">SUM(C16:C17)</f>
        <v>0</v>
      </c>
      <c r="D18" s="130">
        <f t="shared" si="2"/>
        <v>0</v>
      </c>
      <c r="E18" s="130">
        <f t="shared" si="2"/>
        <v>0</v>
      </c>
      <c r="F18" s="130">
        <f t="shared" si="2"/>
        <v>0</v>
      </c>
      <c r="G18" s="130">
        <f t="shared" si="2"/>
        <v>0</v>
      </c>
      <c r="H18" s="130">
        <f t="shared" si="2"/>
        <v>0</v>
      </c>
      <c r="I18" s="130">
        <f t="shared" si="2"/>
        <v>0</v>
      </c>
      <c r="J18" s="130">
        <f t="shared" si="2"/>
        <v>0</v>
      </c>
      <c r="K18" s="130">
        <f t="shared" si="2"/>
        <v>0</v>
      </c>
      <c r="L18" s="133"/>
    </row>
    <row r="21" spans="1:12" x14ac:dyDescent="0.25">
      <c r="A21" s="134" t="s">
        <v>148</v>
      </c>
      <c r="B21" s="62">
        <v>1</v>
      </c>
    </row>
    <row r="22" spans="1:12" ht="21" customHeight="1" x14ac:dyDescent="0.25">
      <c r="A22" s="131" t="s">
        <v>146</v>
      </c>
      <c r="B22" s="129">
        <f>IF(B21&lt;=C10,B10*D10,0)</f>
        <v>0</v>
      </c>
    </row>
    <row r="23" spans="1:12" ht="21" customHeight="1" x14ac:dyDescent="0.25">
      <c r="A23" s="131" t="s">
        <v>147</v>
      </c>
      <c r="B23" s="129">
        <f>IF(B21&lt;=C10,B10,0)</f>
        <v>0</v>
      </c>
    </row>
    <row r="24" spans="1:12" ht="21" customHeight="1" x14ac:dyDescent="0.25">
      <c r="A24" s="135" t="s">
        <v>67</v>
      </c>
      <c r="B24" s="132">
        <f>SUM(B22:B23)</f>
        <v>0</v>
      </c>
    </row>
    <row r="26" spans="1:12" ht="18" hidden="1" customHeight="1" x14ac:dyDescent="0.25">
      <c r="A26" s="70" t="s">
        <v>149</v>
      </c>
      <c r="B26" s="57">
        <v>1</v>
      </c>
      <c r="C26" s="57">
        <v>2</v>
      </c>
      <c r="D26" s="57">
        <v>3</v>
      </c>
      <c r="E26" s="57">
        <v>4</v>
      </c>
      <c r="F26" s="57">
        <v>5</v>
      </c>
      <c r="G26" s="57">
        <v>6</v>
      </c>
      <c r="H26" s="57">
        <v>7</v>
      </c>
      <c r="I26" s="57">
        <v>8</v>
      </c>
      <c r="J26" s="57">
        <v>9</v>
      </c>
      <c r="K26" s="57">
        <v>10</v>
      </c>
      <c r="L26" s="57" t="s">
        <v>67</v>
      </c>
    </row>
    <row r="27" spans="1:12" ht="19.5" hidden="1" customHeight="1" x14ac:dyDescent="0.25">
      <c r="A27" s="2" t="s">
        <v>146</v>
      </c>
      <c r="B27" s="71" t="e">
        <f>IPMT($D$9,B26,$C$9,-$B$9,0)</f>
        <v>#NUM!</v>
      </c>
      <c r="C27" s="71" t="e">
        <f t="shared" ref="C27:K27" si="3">IPMT($D$9,C26,$C$9,-$B$9,0)</f>
        <v>#NUM!</v>
      </c>
      <c r="D27" s="71" t="e">
        <f t="shared" si="3"/>
        <v>#NUM!</v>
      </c>
      <c r="E27" s="71" t="e">
        <f t="shared" si="3"/>
        <v>#NUM!</v>
      </c>
      <c r="F27" s="71" t="e">
        <f t="shared" si="3"/>
        <v>#NUM!</v>
      </c>
      <c r="G27" s="71" t="e">
        <f t="shared" si="3"/>
        <v>#NUM!</v>
      </c>
      <c r="H27" s="71" t="e">
        <f t="shared" si="3"/>
        <v>#NUM!</v>
      </c>
      <c r="I27" s="71" t="e">
        <f t="shared" si="3"/>
        <v>#NUM!</v>
      </c>
      <c r="J27" s="71" t="e">
        <f t="shared" si="3"/>
        <v>#NUM!</v>
      </c>
      <c r="K27" s="71" t="e">
        <f t="shared" si="3"/>
        <v>#NUM!</v>
      </c>
      <c r="L27" s="69" t="e">
        <f>SUM(B27:K27)</f>
        <v>#NUM!</v>
      </c>
    </row>
    <row r="28" spans="1:12" ht="19.5" hidden="1" customHeight="1" x14ac:dyDescent="0.25">
      <c r="A28" s="2" t="s">
        <v>147</v>
      </c>
      <c r="B28" s="72" t="e">
        <f>PPMT($D$9,B26,$C$9,-$B$9,0)</f>
        <v>#NUM!</v>
      </c>
      <c r="C28" s="72" t="e">
        <f t="shared" ref="C28:K28" si="4">PPMT($D$9,C26,$C$9,-$B$9,0)</f>
        <v>#NUM!</v>
      </c>
      <c r="D28" s="72" t="e">
        <f t="shared" si="4"/>
        <v>#NUM!</v>
      </c>
      <c r="E28" s="72" t="e">
        <f t="shared" si="4"/>
        <v>#NUM!</v>
      </c>
      <c r="F28" s="72" t="e">
        <f t="shared" si="4"/>
        <v>#NUM!</v>
      </c>
      <c r="G28" s="72" t="e">
        <f t="shared" si="4"/>
        <v>#NUM!</v>
      </c>
      <c r="H28" s="72" t="e">
        <f t="shared" si="4"/>
        <v>#NUM!</v>
      </c>
      <c r="I28" s="72" t="e">
        <f t="shared" si="4"/>
        <v>#NUM!</v>
      </c>
      <c r="J28" s="72" t="e">
        <f t="shared" si="4"/>
        <v>#NUM!</v>
      </c>
      <c r="K28" s="72" t="e">
        <f t="shared" si="4"/>
        <v>#NUM!</v>
      </c>
      <c r="L28" s="69" t="e">
        <f>SUM(B28:K28)</f>
        <v>#NUM!</v>
      </c>
    </row>
    <row r="29" spans="1:12" ht="19.5" hidden="1" customHeight="1" x14ac:dyDescent="0.25">
      <c r="A29" s="76" t="s">
        <v>67</v>
      </c>
      <c r="B29" s="75" t="e">
        <f>SUM(B27:B28)</f>
        <v>#NUM!</v>
      </c>
      <c r="C29" s="75" t="e">
        <f t="shared" ref="C29:K29" si="5">SUM(C27:C28)</f>
        <v>#NUM!</v>
      </c>
      <c r="D29" s="75" t="e">
        <f t="shared" si="5"/>
        <v>#NUM!</v>
      </c>
      <c r="E29" s="75" t="e">
        <f t="shared" si="5"/>
        <v>#NUM!</v>
      </c>
      <c r="F29" s="75" t="e">
        <f t="shared" si="5"/>
        <v>#NUM!</v>
      </c>
      <c r="G29" s="75" t="e">
        <f t="shared" si="5"/>
        <v>#NUM!</v>
      </c>
      <c r="H29" s="75" t="e">
        <f t="shared" si="5"/>
        <v>#NUM!</v>
      </c>
      <c r="I29" s="75" t="e">
        <f t="shared" si="5"/>
        <v>#NUM!</v>
      </c>
      <c r="J29" s="75" t="e">
        <f t="shared" si="5"/>
        <v>#NUM!</v>
      </c>
      <c r="K29" s="75" t="e">
        <f t="shared" si="5"/>
        <v>#NUM!</v>
      </c>
      <c r="L29" s="69"/>
    </row>
    <row r="30" spans="1:12" ht="19.5" customHeight="1" x14ac:dyDescent="0.25">
      <c r="A30" s="76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69"/>
    </row>
    <row r="33" spans="2:2" ht="19.5" customHeight="1" x14ac:dyDescent="0.25"/>
    <row r="34" spans="2:2" ht="19.5" customHeight="1" x14ac:dyDescent="0.25"/>
    <row r="35" spans="2:2" ht="19.5" customHeight="1" x14ac:dyDescent="0.25"/>
    <row r="39" spans="2:2" x14ac:dyDescent="0.25">
      <c r="B39" s="22"/>
    </row>
  </sheetData>
  <sheetProtection algorithmName="SHA-512" hashValue="RvnPLDkVplmybpB69Uj2HcHBdgmopODSyAVqY3GgAuS5nPNjZat7z9bcXmoZmtmzJ/Eo3MiEzWR5eLoZSGAbfA==" saltValue="qLkEO8bkr+/9ddghi6b4lw==" spinCount="100000" sheet="1" objects="1" scenarios="1"/>
  <mergeCells count="5">
    <mergeCell ref="C8:D8"/>
    <mergeCell ref="C12:D12"/>
    <mergeCell ref="A5:G5"/>
    <mergeCell ref="B1:G1"/>
    <mergeCell ref="B2:G2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88" orientation="landscape" r:id="rId1"/>
  <headerFooter>
    <oddHeader>&amp;L&amp;"-,Negrita"&amp;10HERRAMIENTO DE CÁLCULO PREVISIONES ECONÓMICO-FINANCIERAS&amp;C&amp;"-,Negrita"&amp;10FINANCIACIÓN DEL PROYECTO&amp;R&amp;G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36.28515625" customWidth="1"/>
    <col min="2" max="2" width="12.5703125" style="23" customWidth="1"/>
    <col min="3" max="3" width="10.28515625" style="23" customWidth="1"/>
    <col min="4" max="4" width="14.7109375" style="23" customWidth="1"/>
    <col min="5" max="5" width="10.140625" style="23" customWidth="1"/>
    <col min="6" max="6" width="30.140625" customWidth="1"/>
    <col min="7" max="7" width="12.140625" customWidth="1"/>
    <col min="8" max="8" width="10.42578125" customWidth="1"/>
    <col min="9" max="14" width="13.7109375" customWidth="1"/>
  </cols>
  <sheetData>
    <row r="1" spans="1:14" x14ac:dyDescent="0.25">
      <c r="A1" s="138" t="s">
        <v>203</v>
      </c>
      <c r="B1" s="330">
        <f>Presupuesto!F1</f>
        <v>0</v>
      </c>
      <c r="C1" s="330"/>
      <c r="D1" s="330"/>
      <c r="E1" s="330"/>
      <c r="F1" s="330"/>
      <c r="G1" s="330"/>
      <c r="H1" s="330"/>
      <c r="I1" s="209"/>
    </row>
    <row r="2" spans="1:14" x14ac:dyDescent="0.25">
      <c r="A2" s="138" t="s">
        <v>204</v>
      </c>
      <c r="B2" s="330">
        <f>Presupuesto!F2</f>
        <v>0</v>
      </c>
      <c r="C2" s="330"/>
      <c r="D2" s="330"/>
      <c r="E2" s="330"/>
      <c r="F2" s="330"/>
      <c r="G2" s="330"/>
      <c r="H2" s="330"/>
      <c r="I2" s="209"/>
    </row>
    <row r="3" spans="1:14" ht="16.5" customHeight="1" x14ac:dyDescent="0.25">
      <c r="A3" s="138"/>
      <c r="B3" s="140"/>
      <c r="C3"/>
      <c r="D3"/>
      <c r="E3"/>
      <c r="G3" s="229" t="s">
        <v>207</v>
      </c>
      <c r="H3" s="340" t="s">
        <v>208</v>
      </c>
      <c r="I3" s="340"/>
      <c r="J3" s="340"/>
      <c r="K3" s="340"/>
      <c r="L3" s="340"/>
    </row>
    <row r="4" spans="1:14" ht="20.25" customHeight="1" x14ac:dyDescent="0.25">
      <c r="A4" s="138" t="s">
        <v>211</v>
      </c>
      <c r="B4" s="302">
        <v>0</v>
      </c>
      <c r="C4"/>
      <c r="D4"/>
      <c r="E4"/>
      <c r="G4" s="229" t="s">
        <v>206</v>
      </c>
      <c r="H4" s="340" t="s">
        <v>205</v>
      </c>
      <c r="I4" s="340"/>
      <c r="J4" s="340"/>
      <c r="K4" s="340"/>
      <c r="L4" s="340"/>
    </row>
    <row r="5" spans="1:14" ht="7.5" customHeight="1" thickBot="1" x14ac:dyDescent="0.3">
      <c r="A5" s="45"/>
      <c r="B5" s="93"/>
      <c r="C5" s="93"/>
      <c r="D5" s="93"/>
      <c r="E5" s="93"/>
      <c r="F5" s="45"/>
      <c r="G5" s="45"/>
    </row>
    <row r="6" spans="1:14" x14ac:dyDescent="0.25">
      <c r="A6" s="141"/>
      <c r="B6" s="142" t="s">
        <v>121</v>
      </c>
      <c r="C6" s="143"/>
      <c r="D6" s="144"/>
      <c r="E6" s="93"/>
      <c r="F6" s="141"/>
      <c r="G6" s="142" t="s">
        <v>121</v>
      </c>
      <c r="H6" s="173"/>
      <c r="I6" s="173"/>
      <c r="J6" s="173"/>
      <c r="K6" s="173"/>
      <c r="L6" s="173"/>
      <c r="M6" s="173"/>
      <c r="N6" s="174"/>
    </row>
    <row r="7" spans="1:14" x14ac:dyDescent="0.25">
      <c r="A7" s="145" t="s">
        <v>199</v>
      </c>
      <c r="B7" s="299">
        <v>0</v>
      </c>
      <c r="C7" s="146"/>
      <c r="D7" s="147"/>
      <c r="F7" s="145" t="s">
        <v>200</v>
      </c>
      <c r="G7" s="299">
        <v>0</v>
      </c>
      <c r="H7" s="175"/>
      <c r="I7" s="175"/>
      <c r="J7" s="175"/>
      <c r="K7" s="175"/>
      <c r="L7" s="175"/>
      <c r="M7" s="175"/>
      <c r="N7" s="176"/>
    </row>
    <row r="8" spans="1:14" x14ac:dyDescent="0.25">
      <c r="A8" s="148"/>
      <c r="B8" s="149"/>
      <c r="C8" s="150"/>
      <c r="D8" s="151"/>
      <c r="E8" s="93"/>
      <c r="F8" s="148"/>
      <c r="G8" s="177"/>
      <c r="H8" s="177"/>
      <c r="I8" s="177"/>
      <c r="J8" s="177"/>
      <c r="K8" s="177"/>
      <c r="L8" s="175"/>
      <c r="M8" s="175"/>
      <c r="N8" s="176"/>
    </row>
    <row r="9" spans="1:14" ht="15.75" x14ac:dyDescent="0.25">
      <c r="A9" s="335" t="s">
        <v>123</v>
      </c>
      <c r="B9" s="336"/>
      <c r="C9" s="336"/>
      <c r="D9" s="337"/>
      <c r="E9" s="67"/>
      <c r="F9" s="335" t="s">
        <v>122</v>
      </c>
      <c r="G9" s="336"/>
      <c r="H9" s="336"/>
      <c r="I9" s="336"/>
      <c r="J9" s="336"/>
      <c r="K9" s="336"/>
      <c r="L9" s="175"/>
      <c r="M9" s="175"/>
      <c r="N9" s="176"/>
    </row>
    <row r="10" spans="1:14" x14ac:dyDescent="0.25">
      <c r="A10" s="152"/>
      <c r="B10" s="153" t="s">
        <v>113</v>
      </c>
      <c r="C10" s="153" t="s">
        <v>145</v>
      </c>
      <c r="D10" s="154" t="s">
        <v>114</v>
      </c>
      <c r="E10" s="55"/>
      <c r="F10" s="152"/>
      <c r="G10" s="334" t="s">
        <v>107</v>
      </c>
      <c r="H10" s="334"/>
      <c r="I10" s="334"/>
      <c r="J10" s="334"/>
      <c r="K10" s="334"/>
      <c r="L10" s="175"/>
      <c r="M10" s="175"/>
      <c r="N10" s="176"/>
    </row>
    <row r="11" spans="1:14" x14ac:dyDescent="0.25">
      <c r="A11" s="195" t="s">
        <v>189</v>
      </c>
      <c r="B11" s="155">
        <v>0</v>
      </c>
      <c r="C11" s="155">
        <v>0</v>
      </c>
      <c r="D11" s="205">
        <f>B11*C11</f>
        <v>0</v>
      </c>
      <c r="E11" s="54"/>
      <c r="F11" s="160"/>
      <c r="G11" s="175"/>
      <c r="H11" s="175"/>
      <c r="I11" s="175"/>
      <c r="J11" s="175"/>
      <c r="K11" s="175"/>
      <c r="L11" s="175"/>
      <c r="M11" s="175"/>
      <c r="N11" s="176"/>
    </row>
    <row r="12" spans="1:14" x14ac:dyDescent="0.25">
      <c r="A12" s="195" t="s">
        <v>190</v>
      </c>
      <c r="B12" s="155">
        <v>0</v>
      </c>
      <c r="C12" s="155">
        <v>0</v>
      </c>
      <c r="D12" s="205">
        <f t="shared" ref="D12:D14" si="0">B12*C12</f>
        <v>0</v>
      </c>
      <c r="E12" s="54"/>
      <c r="F12" s="160"/>
      <c r="G12" s="175"/>
      <c r="H12" s="210" t="s">
        <v>202</v>
      </c>
      <c r="I12" s="227">
        <v>0</v>
      </c>
      <c r="J12" s="227">
        <f>I12+1</f>
        <v>1</v>
      </c>
      <c r="K12" s="227">
        <f t="shared" ref="K12:N12" si="1">J12+1</f>
        <v>2</v>
      </c>
      <c r="L12" s="227">
        <f t="shared" si="1"/>
        <v>3</v>
      </c>
      <c r="M12" s="227">
        <f t="shared" si="1"/>
        <v>4</v>
      </c>
      <c r="N12" s="228">
        <f t="shared" si="1"/>
        <v>5</v>
      </c>
    </row>
    <row r="13" spans="1:14" x14ac:dyDescent="0.25">
      <c r="A13" s="195" t="s">
        <v>191</v>
      </c>
      <c r="B13" s="155">
        <v>0</v>
      </c>
      <c r="C13" s="155">
        <v>0</v>
      </c>
      <c r="D13" s="205">
        <f t="shared" si="0"/>
        <v>0</v>
      </c>
      <c r="E13" s="54"/>
      <c r="F13" s="250" t="s">
        <v>106</v>
      </c>
      <c r="G13" s="179" t="s">
        <v>188</v>
      </c>
      <c r="H13" s="179" t="s">
        <v>153</v>
      </c>
      <c r="I13" s="179"/>
      <c r="J13" s="179" t="s">
        <v>67</v>
      </c>
      <c r="K13" s="177"/>
      <c r="L13" s="177"/>
      <c r="M13" s="177"/>
      <c r="N13" s="180"/>
    </row>
    <row r="14" spans="1:14" x14ac:dyDescent="0.25">
      <c r="A14" s="195" t="s">
        <v>192</v>
      </c>
      <c r="B14" s="155">
        <v>0</v>
      </c>
      <c r="C14" s="155">
        <v>0</v>
      </c>
      <c r="D14" s="205">
        <f t="shared" si="0"/>
        <v>0</v>
      </c>
      <c r="E14" s="55"/>
      <c r="F14" s="195" t="s">
        <v>195</v>
      </c>
      <c r="G14" s="181">
        <v>0</v>
      </c>
      <c r="H14" s="199">
        <v>0</v>
      </c>
      <c r="I14" s="303">
        <f>IF(B4=0,G14*H14,0)</f>
        <v>0</v>
      </c>
      <c r="J14" s="183">
        <f>I14*(1+$G$7)</f>
        <v>0</v>
      </c>
      <c r="K14" s="183">
        <f t="shared" ref="K14:L16" si="2">J14*(1+$G$7)</f>
        <v>0</v>
      </c>
      <c r="L14" s="183">
        <f>K14*(1+$G$7)</f>
        <v>0</v>
      </c>
      <c r="M14" s="183">
        <f>L14*(1+$G$7)</f>
        <v>0</v>
      </c>
      <c r="N14" s="184">
        <f>M14*(1+$G$7)</f>
        <v>0</v>
      </c>
    </row>
    <row r="15" spans="1:14" x14ac:dyDescent="0.25">
      <c r="A15" s="157" t="s">
        <v>214</v>
      </c>
      <c r="B15" s="158"/>
      <c r="C15" s="158"/>
      <c r="D15" s="204">
        <f>SUM(D11:D14)</f>
        <v>0</v>
      </c>
      <c r="E15" s="56"/>
      <c r="F15" s="195" t="s">
        <v>110</v>
      </c>
      <c r="G15" s="181">
        <v>0</v>
      </c>
      <c r="H15" s="199">
        <v>0</v>
      </c>
      <c r="I15" s="221"/>
      <c r="J15" s="182">
        <f>G15*H15</f>
        <v>0</v>
      </c>
      <c r="K15" s="183">
        <f t="shared" si="2"/>
        <v>0</v>
      </c>
      <c r="L15" s="183">
        <f t="shared" si="2"/>
        <v>0</v>
      </c>
      <c r="M15" s="183">
        <f>L15*(1+$G$7)</f>
        <v>0</v>
      </c>
      <c r="N15" s="184">
        <f t="shared" ref="N15:N19" si="3">M15*(1+$G$7)</f>
        <v>0</v>
      </c>
    </row>
    <row r="16" spans="1:14" x14ac:dyDescent="0.25">
      <c r="A16" s="311" t="s">
        <v>212</v>
      </c>
      <c r="B16" s="155">
        <v>0</v>
      </c>
      <c r="C16" s="155">
        <v>0</v>
      </c>
      <c r="D16" s="205">
        <f>B16*C16</f>
        <v>0</v>
      </c>
      <c r="E16" s="54"/>
      <c r="F16" s="195" t="s">
        <v>111</v>
      </c>
      <c r="G16" s="181">
        <v>0</v>
      </c>
      <c r="H16" s="199">
        <v>0</v>
      </c>
      <c r="I16" s="221"/>
      <c r="J16" s="182">
        <f>G16*H16</f>
        <v>0</v>
      </c>
      <c r="K16" s="183">
        <f t="shared" si="2"/>
        <v>0</v>
      </c>
      <c r="L16" s="183">
        <f t="shared" si="2"/>
        <v>0</v>
      </c>
      <c r="M16" s="183">
        <f t="shared" ref="M16:M19" si="4">L16*(1+$G$7)</f>
        <v>0</v>
      </c>
      <c r="N16" s="184">
        <f t="shared" si="3"/>
        <v>0</v>
      </c>
    </row>
    <row r="17" spans="1:14" x14ac:dyDescent="0.25">
      <c r="A17" s="202" t="s">
        <v>213</v>
      </c>
      <c r="B17" s="155">
        <v>0</v>
      </c>
      <c r="C17" s="155">
        <v>0</v>
      </c>
      <c r="D17" s="205">
        <f>B17*C17</f>
        <v>0</v>
      </c>
      <c r="E17" s="54"/>
      <c r="F17" s="195" t="s">
        <v>112</v>
      </c>
      <c r="G17" s="181">
        <v>0</v>
      </c>
      <c r="H17" s="199">
        <v>0</v>
      </c>
      <c r="I17" s="221"/>
      <c r="J17" s="182">
        <f>G17*H17</f>
        <v>0</v>
      </c>
      <c r="K17" s="183">
        <f>J17*(1+$G$7)</f>
        <v>0</v>
      </c>
      <c r="L17" s="183">
        <f>K17*(1+$G$7)</f>
        <v>0</v>
      </c>
      <c r="M17" s="183">
        <f t="shared" si="4"/>
        <v>0</v>
      </c>
      <c r="N17" s="184">
        <f t="shared" si="3"/>
        <v>0</v>
      </c>
    </row>
    <row r="18" spans="1:14" ht="15" customHeight="1" x14ac:dyDescent="0.25">
      <c r="A18" s="159" t="s">
        <v>118</v>
      </c>
      <c r="B18" s="156"/>
      <c r="C18" s="156"/>
      <c r="D18" s="206">
        <v>0</v>
      </c>
      <c r="E18" s="54"/>
      <c r="F18" s="195" t="s">
        <v>178</v>
      </c>
      <c r="G18" s="181">
        <v>0</v>
      </c>
      <c r="H18" s="199">
        <v>0</v>
      </c>
      <c r="I18" s="221"/>
      <c r="J18" s="182">
        <f t="shared" ref="J18:J19" si="5">G18*H18</f>
        <v>0</v>
      </c>
      <c r="K18" s="183">
        <f t="shared" ref="K18:L18" si="6">J18*(1+$G$7)</f>
        <v>0</v>
      </c>
      <c r="L18" s="183">
        <f t="shared" si="6"/>
        <v>0</v>
      </c>
      <c r="M18" s="183">
        <f t="shared" si="4"/>
        <v>0</v>
      </c>
      <c r="N18" s="184">
        <f t="shared" si="3"/>
        <v>0</v>
      </c>
    </row>
    <row r="19" spans="1:14" x14ac:dyDescent="0.25">
      <c r="A19" s="159" t="s">
        <v>137</v>
      </c>
      <c r="B19" s="156"/>
      <c r="C19" s="156"/>
      <c r="D19" s="206">
        <v>0</v>
      </c>
      <c r="E19" s="54"/>
      <c r="F19" s="195" t="s">
        <v>179</v>
      </c>
      <c r="G19" s="181">
        <v>0</v>
      </c>
      <c r="H19" s="199">
        <v>0</v>
      </c>
      <c r="I19" s="221"/>
      <c r="J19" s="182">
        <f t="shared" si="5"/>
        <v>0</v>
      </c>
      <c r="K19" s="183">
        <f t="shared" ref="K19:L19" si="7">J19*(1+$G$7)</f>
        <v>0</v>
      </c>
      <c r="L19" s="183">
        <f t="shared" si="7"/>
        <v>0</v>
      </c>
      <c r="M19" s="183">
        <f t="shared" si="4"/>
        <v>0</v>
      </c>
      <c r="N19" s="184">
        <f t="shared" si="3"/>
        <v>0</v>
      </c>
    </row>
    <row r="20" spans="1:14" ht="15" customHeight="1" x14ac:dyDescent="0.25">
      <c r="A20" s="159" t="s">
        <v>116</v>
      </c>
      <c r="B20" s="156"/>
      <c r="C20" s="156"/>
      <c r="D20" s="206">
        <v>0</v>
      </c>
      <c r="E20" s="56"/>
      <c r="F20" s="148"/>
      <c r="G20" s="185"/>
      <c r="H20" s="185" t="s">
        <v>151</v>
      </c>
      <c r="I20" s="223">
        <f>I14</f>
        <v>0</v>
      </c>
      <c r="J20" s="224">
        <f>SUM(J14:J19)</f>
        <v>0</v>
      </c>
      <c r="K20" s="224">
        <f>SUM(K14:K19)</f>
        <v>0</v>
      </c>
      <c r="L20" s="224">
        <f>SUM(L14:L19)</f>
        <v>0</v>
      </c>
      <c r="M20" s="224">
        <f>SUM(M14:M19)</f>
        <v>0</v>
      </c>
      <c r="N20" s="225">
        <f>SUM(N14:N19)</f>
        <v>0</v>
      </c>
    </row>
    <row r="21" spans="1:14" x14ac:dyDescent="0.25">
      <c r="A21" s="159" t="s">
        <v>132</v>
      </c>
      <c r="B21" s="156"/>
      <c r="C21" s="156"/>
      <c r="D21" s="206">
        <v>0</v>
      </c>
      <c r="E21" s="55"/>
      <c r="F21" s="160"/>
      <c r="G21" s="175"/>
      <c r="H21" s="175"/>
      <c r="I21" s="175"/>
      <c r="J21" s="175"/>
      <c r="K21" s="175"/>
      <c r="L21" s="175"/>
      <c r="M21" s="175"/>
      <c r="N21" s="176"/>
    </row>
    <row r="22" spans="1:14" x14ac:dyDescent="0.25">
      <c r="A22" s="159" t="s">
        <v>133</v>
      </c>
      <c r="B22" s="156"/>
      <c r="C22" s="156"/>
      <c r="D22" s="206">
        <v>0</v>
      </c>
      <c r="E22" s="56"/>
      <c r="F22" s="160"/>
      <c r="G22" s="175"/>
      <c r="H22" s="251" t="s">
        <v>100</v>
      </c>
      <c r="I22" s="301">
        <v>0</v>
      </c>
      <c r="J22" s="301">
        <v>0</v>
      </c>
      <c r="K22" s="301">
        <v>0</v>
      </c>
      <c r="L22" s="301">
        <v>0</v>
      </c>
      <c r="M22" s="301">
        <v>0</v>
      </c>
      <c r="N22" s="304">
        <v>0</v>
      </c>
    </row>
    <row r="23" spans="1:14" x14ac:dyDescent="0.25">
      <c r="A23" s="159" t="s">
        <v>117</v>
      </c>
      <c r="B23" s="156"/>
      <c r="C23" s="156"/>
      <c r="D23" s="206">
        <v>0</v>
      </c>
      <c r="E23" s="55"/>
      <c r="F23" s="338" t="s">
        <v>152</v>
      </c>
      <c r="G23" s="339"/>
      <c r="H23" s="339"/>
      <c r="I23" s="301">
        <v>0</v>
      </c>
      <c r="J23" s="301">
        <v>0</v>
      </c>
      <c r="K23" s="301">
        <v>0</v>
      </c>
      <c r="L23" s="301">
        <v>0</v>
      </c>
      <c r="M23" s="301">
        <v>0</v>
      </c>
      <c r="N23" s="304">
        <v>0</v>
      </c>
    </row>
    <row r="24" spans="1:14" x14ac:dyDescent="0.25">
      <c r="A24" s="159" t="s">
        <v>134</v>
      </c>
      <c r="B24" s="156"/>
      <c r="C24" s="156"/>
      <c r="D24" s="206">
        <v>0</v>
      </c>
      <c r="E24" s="55"/>
      <c r="F24" s="160"/>
      <c r="G24" s="175"/>
      <c r="H24" s="175"/>
      <c r="I24" s="300"/>
      <c r="J24" s="175"/>
      <c r="K24" s="175"/>
      <c r="L24" s="175"/>
      <c r="M24" s="175"/>
      <c r="N24" s="176"/>
    </row>
    <row r="25" spans="1:14" ht="15.75" thickBot="1" x14ac:dyDescent="0.3">
      <c r="A25" s="159" t="s">
        <v>115</v>
      </c>
      <c r="B25" s="156"/>
      <c r="C25" s="156"/>
      <c r="D25" s="206">
        <v>0</v>
      </c>
      <c r="E25" s="55"/>
      <c r="F25" s="186"/>
      <c r="G25" s="187"/>
      <c r="H25" s="187"/>
      <c r="I25" s="187"/>
      <c r="J25" s="187"/>
      <c r="K25" s="187"/>
      <c r="L25" s="187"/>
      <c r="M25" s="187"/>
      <c r="N25" s="188"/>
    </row>
    <row r="26" spans="1:14" x14ac:dyDescent="0.25">
      <c r="A26" s="159" t="s">
        <v>119</v>
      </c>
      <c r="B26" s="156"/>
      <c r="C26" s="156"/>
      <c r="D26" s="206">
        <v>0</v>
      </c>
      <c r="E26" s="55"/>
    </row>
    <row r="27" spans="1:14" ht="23.25" customHeight="1" x14ac:dyDescent="0.25">
      <c r="A27" s="332" t="s">
        <v>193</v>
      </c>
      <c r="B27" s="333"/>
      <c r="C27" s="333"/>
      <c r="D27" s="204">
        <f>SUM(D18:D26)+D15+D16-D17</f>
        <v>0</v>
      </c>
    </row>
    <row r="28" spans="1:14" ht="8.25" customHeight="1" x14ac:dyDescent="0.25">
      <c r="A28" s="160"/>
      <c r="B28" s="146"/>
      <c r="C28" s="146"/>
      <c r="D28" s="161"/>
    </row>
    <row r="29" spans="1:14" ht="15" customHeight="1" x14ac:dyDescent="0.25">
      <c r="A29" s="159" t="s">
        <v>135</v>
      </c>
      <c r="B29" s="150"/>
      <c r="C29" s="150"/>
      <c r="D29" s="206">
        <v>0</v>
      </c>
    </row>
    <row r="30" spans="1:14" ht="15" customHeight="1" x14ac:dyDescent="0.25">
      <c r="A30" s="159" t="s">
        <v>136</v>
      </c>
      <c r="B30" s="150"/>
      <c r="C30" s="150"/>
      <c r="D30" s="206">
        <v>0</v>
      </c>
    </row>
    <row r="31" spans="1:14" ht="15" customHeight="1" x14ac:dyDescent="0.25">
      <c r="A31" s="207" t="s">
        <v>96</v>
      </c>
      <c r="B31" s="178"/>
      <c r="C31" s="178"/>
      <c r="D31" s="204">
        <f>SUM(D29:D30)</f>
        <v>0</v>
      </c>
    </row>
    <row r="32" spans="1:14" x14ac:dyDescent="0.25">
      <c r="A32" s="207" t="s">
        <v>95</v>
      </c>
      <c r="B32" s="178"/>
      <c r="C32" s="178"/>
      <c r="D32" s="204">
        <f>B47+B48</f>
        <v>0</v>
      </c>
    </row>
    <row r="33" spans="1:4" x14ac:dyDescent="0.25">
      <c r="A33" s="207" t="s">
        <v>101</v>
      </c>
      <c r="B33" s="178"/>
      <c r="C33" s="178"/>
      <c r="D33" s="204">
        <f>Financiación!B16+Financiación!B22</f>
        <v>0</v>
      </c>
    </row>
    <row r="34" spans="1:4" x14ac:dyDescent="0.25">
      <c r="A34" s="207" t="s">
        <v>120</v>
      </c>
      <c r="B34" s="178"/>
      <c r="C34" s="178"/>
      <c r="D34" s="208">
        <v>0</v>
      </c>
    </row>
    <row r="35" spans="1:4" x14ac:dyDescent="0.25">
      <c r="A35" s="160"/>
      <c r="B35" s="331" t="s">
        <v>154</v>
      </c>
      <c r="C35" s="331"/>
      <c r="D35" s="204">
        <f>D27+D31+D32+D33+D34</f>
        <v>0</v>
      </c>
    </row>
    <row r="36" spans="1:4" ht="15" customHeight="1" x14ac:dyDescent="0.25">
      <c r="A36" s="160"/>
      <c r="B36" s="146"/>
      <c r="C36" s="146"/>
      <c r="D36" s="147"/>
    </row>
    <row r="37" spans="1:4" x14ac:dyDescent="0.25">
      <c r="A37" s="162" t="s">
        <v>138</v>
      </c>
      <c r="B37" s="163"/>
      <c r="C37" s="146"/>
      <c r="D37" s="147"/>
    </row>
    <row r="38" spans="1:4" ht="15.75" customHeight="1" x14ac:dyDescent="0.25">
      <c r="A38" s="159" t="s">
        <v>142</v>
      </c>
      <c r="B38" s="164">
        <v>0</v>
      </c>
      <c r="C38" s="146"/>
      <c r="D38" s="147"/>
    </row>
    <row r="39" spans="1:4" ht="15.75" customHeight="1" x14ac:dyDescent="0.25">
      <c r="A39" s="159" t="s">
        <v>143</v>
      </c>
      <c r="B39" s="164">
        <v>0</v>
      </c>
      <c r="C39" s="146"/>
      <c r="D39" s="147"/>
    </row>
    <row r="40" spans="1:4" ht="7.5" customHeight="1" x14ac:dyDescent="0.25">
      <c r="A40" s="159"/>
      <c r="B40" s="165"/>
      <c r="C40" s="146"/>
      <c r="D40" s="147"/>
    </row>
    <row r="41" spans="1:4" ht="15.75" customHeight="1" x14ac:dyDescent="0.25">
      <c r="A41" s="159" t="s">
        <v>180</v>
      </c>
      <c r="B41" s="166">
        <v>0</v>
      </c>
      <c r="C41" s="146"/>
      <c r="D41" s="147"/>
    </row>
    <row r="42" spans="1:4" ht="15.75" customHeight="1" x14ac:dyDescent="0.25">
      <c r="A42" s="159" t="s">
        <v>181</v>
      </c>
      <c r="B42" s="166">
        <v>0</v>
      </c>
      <c r="C42" s="146"/>
      <c r="D42" s="147"/>
    </row>
    <row r="43" spans="1:4" ht="7.5" customHeight="1" x14ac:dyDescent="0.25">
      <c r="A43" s="159"/>
      <c r="B43" s="165"/>
      <c r="C43" s="146"/>
      <c r="D43" s="147"/>
    </row>
    <row r="44" spans="1:4" ht="15.75" customHeight="1" x14ac:dyDescent="0.25">
      <c r="A44" s="159" t="s">
        <v>139</v>
      </c>
      <c r="B44" s="166">
        <v>0</v>
      </c>
      <c r="C44" s="146"/>
      <c r="D44" s="147"/>
    </row>
    <row r="45" spans="1:4" ht="15.75" customHeight="1" x14ac:dyDescent="0.25">
      <c r="A45" s="159" t="s">
        <v>144</v>
      </c>
      <c r="B45" s="167">
        <v>0</v>
      </c>
      <c r="C45" s="146"/>
      <c r="D45" s="147"/>
    </row>
    <row r="46" spans="1:4" ht="7.5" customHeight="1" x14ac:dyDescent="0.25">
      <c r="A46" s="159"/>
      <c r="B46" s="165"/>
      <c r="C46" s="146"/>
      <c r="D46" s="147"/>
    </row>
    <row r="47" spans="1:4" ht="15.75" customHeight="1" x14ac:dyDescent="0.25">
      <c r="A47" s="159" t="s">
        <v>140</v>
      </c>
      <c r="B47" s="168">
        <f>B38*(B41+B44)*12</f>
        <v>0</v>
      </c>
      <c r="C47" s="146"/>
      <c r="D47" s="147"/>
    </row>
    <row r="48" spans="1:4" ht="15.75" customHeight="1" x14ac:dyDescent="0.25">
      <c r="A48" s="159" t="s">
        <v>141</v>
      </c>
      <c r="B48" s="168">
        <f>B39*B42*(1+B45)*12</f>
        <v>0</v>
      </c>
      <c r="C48" s="146"/>
      <c r="D48" s="147"/>
    </row>
    <row r="49" spans="1:4" ht="15.75" customHeight="1" thickBot="1" x14ac:dyDescent="0.3">
      <c r="A49" s="169" t="s">
        <v>67</v>
      </c>
      <c r="B49" s="170">
        <f>SUM(B47:B48)</f>
        <v>0</v>
      </c>
      <c r="C49" s="171"/>
      <c r="D49" s="172"/>
    </row>
    <row r="51" spans="1:4" ht="15" customHeight="1" x14ac:dyDescent="0.25"/>
  </sheetData>
  <sheetProtection algorithmName="SHA-512" hashValue="NECwZBn9XTfZcuu3BDfaQExs4BVs68yQhg9bJ3ivifbCdmDnh0pO4VVPNIvOvHig7WohtjpVeGqEvDXoHV+4wA==" saltValue="KhcjqMZTiNCaVJHTPJ97Sw==" spinCount="100000" sheet="1" objects="1" scenarios="1"/>
  <mergeCells count="10">
    <mergeCell ref="B1:H1"/>
    <mergeCell ref="B2:H2"/>
    <mergeCell ref="B35:C35"/>
    <mergeCell ref="A27:C27"/>
    <mergeCell ref="G10:K10"/>
    <mergeCell ref="F9:K9"/>
    <mergeCell ref="A9:D9"/>
    <mergeCell ref="F23:H23"/>
    <mergeCell ref="H4:L4"/>
    <mergeCell ref="H3:L3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65" orientation="landscape" r:id="rId1"/>
  <headerFooter>
    <oddHeader>&amp;L&amp;"-,Negrita"&amp;10HERRAMIENTA DE CÁLCULO PREVISIONES ECONÓMICO-FINANCIERAS&amp;C&amp;"-,Negrita"&amp;10PREVISIÓN DE INGRESOS-GASTOS&amp;R&amp;G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4" zoomScaleNormal="100" workbookViewId="0">
      <selection activeCell="B21" sqref="B21"/>
    </sheetView>
  </sheetViews>
  <sheetFormatPr baseColWidth="10" defaultRowHeight="15" x14ac:dyDescent="0.25"/>
  <cols>
    <col min="1" max="1" width="36.5703125" customWidth="1"/>
    <col min="2" max="7" width="14.5703125" customWidth="1"/>
  </cols>
  <sheetData>
    <row r="1" spans="1:7" ht="21.75" customHeight="1" x14ac:dyDescent="0.25">
      <c r="A1" s="76" t="s">
        <v>203</v>
      </c>
      <c r="B1" s="344">
        <f>Presupuesto!F1</f>
        <v>0</v>
      </c>
      <c r="C1" s="344"/>
      <c r="D1" s="344"/>
      <c r="E1" s="344"/>
      <c r="F1" s="2"/>
      <c r="G1" s="2"/>
    </row>
    <row r="2" spans="1:7" ht="21.75" customHeight="1" x14ac:dyDescent="0.25">
      <c r="A2" s="76" t="s">
        <v>204</v>
      </c>
      <c r="B2" s="344">
        <f>Presupuesto!F2</f>
        <v>0</v>
      </c>
      <c r="C2" s="344"/>
      <c r="D2" s="344"/>
      <c r="E2" s="344"/>
      <c r="F2" s="344"/>
      <c r="G2" s="344"/>
    </row>
    <row r="3" spans="1:7" ht="20.25" customHeight="1" x14ac:dyDescent="0.25"/>
    <row r="4" spans="1:7" ht="20.25" customHeight="1" x14ac:dyDescent="0.25">
      <c r="C4" s="230"/>
      <c r="D4" s="231"/>
      <c r="E4" s="231"/>
      <c r="F4" s="231"/>
      <c r="G4" s="231"/>
    </row>
    <row r="5" spans="1:7" ht="20.25" customHeight="1" x14ac:dyDescent="0.25">
      <c r="C5" s="230"/>
      <c r="D5" s="231"/>
      <c r="E5" s="231"/>
      <c r="F5" s="231"/>
      <c r="G5" s="231"/>
    </row>
    <row r="6" spans="1:7" ht="18" customHeight="1" x14ac:dyDescent="0.25">
      <c r="A6" s="343" t="s">
        <v>184</v>
      </c>
      <c r="B6" s="343"/>
      <c r="C6" s="343"/>
      <c r="D6" s="343"/>
      <c r="E6" s="343"/>
      <c r="F6" s="343"/>
      <c r="G6" s="343"/>
    </row>
    <row r="7" spans="1:7" ht="15.75" thickBot="1" x14ac:dyDescent="0.3">
      <c r="A7" s="45"/>
      <c r="B7" s="45"/>
      <c r="C7" s="45"/>
      <c r="D7" s="45"/>
      <c r="E7" s="45"/>
      <c r="F7" s="45"/>
      <c r="G7" s="45"/>
    </row>
    <row r="8" spans="1:7" ht="18" customHeight="1" x14ac:dyDescent="0.25">
      <c r="A8" s="232"/>
      <c r="B8" s="341" t="s">
        <v>165</v>
      </c>
      <c r="C8" s="341"/>
      <c r="D8" s="341"/>
      <c r="E8" s="341"/>
      <c r="F8" s="341"/>
      <c r="G8" s="342"/>
    </row>
    <row r="9" spans="1:7" ht="18" customHeight="1" x14ac:dyDescent="0.25">
      <c r="A9" s="233" t="s">
        <v>201</v>
      </c>
      <c r="B9" s="218">
        <f>'Previsión Ingresos y Gastos'!I12</f>
        <v>0</v>
      </c>
      <c r="C9" s="218">
        <f>B9+1</f>
        <v>1</v>
      </c>
      <c r="D9" s="218">
        <f t="shared" ref="D9:F9" si="0">C9+1</f>
        <v>2</v>
      </c>
      <c r="E9" s="218">
        <f t="shared" si="0"/>
        <v>3</v>
      </c>
      <c r="F9" s="218">
        <f t="shared" si="0"/>
        <v>4</v>
      </c>
      <c r="G9" s="234">
        <f>F9+1</f>
        <v>5</v>
      </c>
    </row>
    <row r="10" spans="1:7" s="2" customFormat="1" ht="19.5" customHeight="1" x14ac:dyDescent="0.25">
      <c r="A10" s="235" t="s">
        <v>159</v>
      </c>
      <c r="B10" s="305">
        <f>Financiación!B8</f>
        <v>0</v>
      </c>
      <c r="C10" s="125"/>
      <c r="D10" s="125"/>
      <c r="E10" s="125"/>
      <c r="F10" s="125"/>
      <c r="G10" s="236"/>
    </row>
    <row r="11" spans="1:7" s="2" customFormat="1" ht="19.5" customHeight="1" x14ac:dyDescent="0.25">
      <c r="A11" s="235" t="s">
        <v>160</v>
      </c>
      <c r="B11" s="306">
        <f>IF('Previsión Ingresos y Gastos'!B4=0,'Previsión Ingresos y Gastos'!I20,0)+'Previsión Ingresos y Gastos'!I22+'Previsión Ingresos y Gastos'!I23</f>
        <v>0</v>
      </c>
      <c r="C11" s="305">
        <f>'Previsión Ingresos y Gastos'!J20+'Previsión Ingresos y Gastos'!J22+'Previsión Ingresos y Gastos'!J23</f>
        <v>0</v>
      </c>
      <c r="D11" s="305">
        <f>'Previsión Ingresos y Gastos'!K20+'Previsión Ingresos y Gastos'!K22+'Previsión Ingresos y Gastos'!K23</f>
        <v>0</v>
      </c>
      <c r="E11" s="305">
        <f>'Previsión Ingresos y Gastos'!L20+'Previsión Ingresos y Gastos'!L22+'Previsión Ingresos y Gastos'!L23</f>
        <v>0</v>
      </c>
      <c r="F11" s="305">
        <f>'Previsión Ingresos y Gastos'!M20+'Previsión Ingresos y Gastos'!M22+'Previsión Ingresos y Gastos'!M23</f>
        <v>0</v>
      </c>
      <c r="G11" s="307">
        <f>'Previsión Ingresos y Gastos'!N20+'Previsión Ingresos y Gastos'!N22+'Previsión Ingresos y Gastos'!N23</f>
        <v>0</v>
      </c>
    </row>
    <row r="12" spans="1:7" s="2" customFormat="1" ht="19.5" customHeight="1" x14ac:dyDescent="0.25">
      <c r="A12" s="237" t="s">
        <v>161</v>
      </c>
      <c r="B12" s="308">
        <f>'Previsión Ingresos y Gastos'!J23</f>
        <v>0</v>
      </c>
      <c r="C12" s="308">
        <f>'Previsión Ingresos y Gastos'!K23</f>
        <v>0</v>
      </c>
      <c r="D12" s="308">
        <f>'Previsión Ingresos y Gastos'!L23</f>
        <v>0</v>
      </c>
      <c r="E12" s="308">
        <f>'Previsión Ingresos y Gastos'!N23</f>
        <v>0</v>
      </c>
      <c r="F12" s="308">
        <f>E12</f>
        <v>0</v>
      </c>
      <c r="G12" s="309">
        <f>F12</f>
        <v>0</v>
      </c>
    </row>
    <row r="13" spans="1:7" s="2" customFormat="1" ht="19.5" customHeight="1" x14ac:dyDescent="0.25">
      <c r="A13" s="238" t="s">
        <v>162</v>
      </c>
      <c r="B13" s="126"/>
      <c r="C13" s="126">
        <v>0</v>
      </c>
      <c r="D13" s="126">
        <v>0</v>
      </c>
      <c r="E13" s="126">
        <v>0</v>
      </c>
      <c r="F13" s="126">
        <v>0</v>
      </c>
      <c r="G13" s="239">
        <v>0</v>
      </c>
    </row>
    <row r="14" spans="1:7" s="2" customFormat="1" ht="19.5" customHeight="1" x14ac:dyDescent="0.25">
      <c r="A14" s="237" t="s">
        <v>174</v>
      </c>
      <c r="B14" s="308">
        <f>'Previsión Ingresos y Gastos'!J22</f>
        <v>0</v>
      </c>
      <c r="C14" s="308">
        <f>'Previsión Ingresos y Gastos'!K22</f>
        <v>0</v>
      </c>
      <c r="D14" s="308">
        <f>'Previsión Ingresos y Gastos'!L22</f>
        <v>0</v>
      </c>
      <c r="E14" s="308">
        <f>'Previsión Ingresos y Gastos'!N22</f>
        <v>0</v>
      </c>
      <c r="F14" s="308">
        <f>E14</f>
        <v>0</v>
      </c>
      <c r="G14" s="309">
        <f>F14</f>
        <v>0</v>
      </c>
    </row>
    <row r="15" spans="1:7" s="2" customFormat="1" ht="19.5" customHeight="1" x14ac:dyDescent="0.25">
      <c r="A15" s="237" t="s">
        <v>163</v>
      </c>
      <c r="B15" s="308">
        <f>Financiación!B9+Financiación!B10+Financiación!B11</f>
        <v>0</v>
      </c>
      <c r="C15" s="126">
        <v>0</v>
      </c>
      <c r="D15" s="126">
        <v>0</v>
      </c>
      <c r="E15" s="126">
        <v>0</v>
      </c>
      <c r="F15" s="126">
        <v>0</v>
      </c>
      <c r="G15" s="239">
        <v>0</v>
      </c>
    </row>
    <row r="16" spans="1:7" ht="20.25" customHeight="1" thickBot="1" x14ac:dyDescent="0.3">
      <c r="A16" s="240" t="s">
        <v>164</v>
      </c>
      <c r="B16" s="241">
        <f>SUM(B10:B15)</f>
        <v>0</v>
      </c>
      <c r="C16" s="241">
        <f t="shared" ref="C16:G16" si="1">SUM(C10:C15)</f>
        <v>0</v>
      </c>
      <c r="D16" s="241">
        <f t="shared" si="1"/>
        <v>0</v>
      </c>
      <c r="E16" s="241">
        <f t="shared" si="1"/>
        <v>0</v>
      </c>
      <c r="F16" s="241">
        <f t="shared" si="1"/>
        <v>0</v>
      </c>
      <c r="G16" s="242">
        <f t="shared" si="1"/>
        <v>0</v>
      </c>
    </row>
    <row r="17" spans="1:9" x14ac:dyDescent="0.25">
      <c r="A17" s="45"/>
      <c r="B17" s="127"/>
      <c r="C17" s="127"/>
      <c r="D17" s="127"/>
      <c r="E17" s="127"/>
      <c r="F17" s="127"/>
      <c r="G17" s="127"/>
      <c r="I17" s="91"/>
    </row>
    <row r="18" spans="1:9" ht="15.75" thickBot="1" x14ac:dyDescent="0.3">
      <c r="A18" s="45"/>
      <c r="B18" s="127"/>
      <c r="C18" s="127"/>
      <c r="D18" s="127"/>
      <c r="E18" s="127"/>
      <c r="F18" s="127"/>
      <c r="G18" s="127"/>
    </row>
    <row r="19" spans="1:9" ht="18" customHeight="1" x14ac:dyDescent="0.25">
      <c r="A19" s="232"/>
      <c r="B19" s="341" t="s">
        <v>172</v>
      </c>
      <c r="C19" s="341"/>
      <c r="D19" s="341"/>
      <c r="E19" s="341"/>
      <c r="F19" s="341"/>
      <c r="G19" s="342"/>
    </row>
    <row r="20" spans="1:9" x14ac:dyDescent="0.25">
      <c r="A20" s="243"/>
      <c r="B20" s="92">
        <f>B9</f>
        <v>0</v>
      </c>
      <c r="C20" s="92">
        <f>C9</f>
        <v>1</v>
      </c>
      <c r="D20" s="92">
        <f t="shared" ref="D20:G20" si="2">D9</f>
        <v>2</v>
      </c>
      <c r="E20" s="92">
        <f t="shared" si="2"/>
        <v>3</v>
      </c>
      <c r="F20" s="92">
        <f t="shared" si="2"/>
        <v>4</v>
      </c>
      <c r="G20" s="244">
        <f t="shared" si="2"/>
        <v>5</v>
      </c>
    </row>
    <row r="21" spans="1:9" ht="19.5" customHeight="1" x14ac:dyDescent="0.25">
      <c r="A21" s="235" t="s">
        <v>166</v>
      </c>
      <c r="B21" s="310">
        <f>IF('Previsión Ingresos y Gastos'!B4=0,'Previsión Ingresos y Gastos'!D15,0)</f>
        <v>0</v>
      </c>
      <c r="C21" s="305">
        <f>'Previsión Ingresos y Gastos'!D15*(1+'Previsión Ingresos y Gastos'!$B$7)</f>
        <v>0</v>
      </c>
      <c r="D21" s="305">
        <f>C21*(1+'Previsión Ingresos y Gastos'!$B$7)</f>
        <v>0</v>
      </c>
      <c r="E21" s="305">
        <f>D21*(1+'Previsión Ingresos y Gastos'!$B$7)</f>
        <v>0</v>
      </c>
      <c r="F21" s="305">
        <f>E21*(1+'Previsión Ingresos y Gastos'!$B$7)</f>
        <v>0</v>
      </c>
      <c r="G21" s="307">
        <f>F21*(1+'Previsión Ingresos y Gastos'!$B$7)</f>
        <v>0</v>
      </c>
    </row>
    <row r="22" spans="1:9" ht="19.5" customHeight="1" x14ac:dyDescent="0.25">
      <c r="A22" s="235" t="s">
        <v>167</v>
      </c>
      <c r="B22" s="306">
        <f>IF('Previsión Ingresos y Gastos'!$B$4=0,'Previsión Ingresos y Gastos'!D27+'Previsión Ingresos y Gastos'!D31+Presupuesto!D36,Presupuesto!D36)</f>
        <v>0</v>
      </c>
      <c r="C22" s="305">
        <f>('Previsión Ingresos y Gastos'!D27+'Previsión Ingresos y Gastos'!D31)*(1+'Previsión Ingresos y Gastos'!$B$7)</f>
        <v>0</v>
      </c>
      <c r="D22" s="305">
        <f>C22*(1+'Previsión Ingresos y Gastos'!$B$7)</f>
        <v>0</v>
      </c>
      <c r="E22" s="305">
        <f>D22*(1+'Previsión Ingresos y Gastos'!$B$7)</f>
        <v>0</v>
      </c>
      <c r="F22" s="305">
        <f>E22*(1+'Previsión Ingresos y Gastos'!$B$7)</f>
        <v>0</v>
      </c>
      <c r="G22" s="307">
        <f>F22*(1+'Previsión Ingresos y Gastos'!$B$7)</f>
        <v>0</v>
      </c>
    </row>
    <row r="23" spans="1:9" ht="19.5" customHeight="1" x14ac:dyDescent="0.25">
      <c r="A23" s="237" t="s">
        <v>168</v>
      </c>
      <c r="B23" s="306">
        <f>IF('Previsión Ingresos y Gastos'!$B$4=0,'Previsión Ingresos y Gastos'!D32,0)</f>
        <v>0</v>
      </c>
      <c r="C23" s="308">
        <f>'Previsión Ingresos y Gastos'!D32*(1+'Previsión Ingresos y Gastos'!$B$7)</f>
        <v>0</v>
      </c>
      <c r="D23" s="308">
        <f>C23*(1+'Previsión Ingresos y Gastos'!$B$7)</f>
        <v>0</v>
      </c>
      <c r="E23" s="308">
        <f>D23*(1+'Previsión Ingresos y Gastos'!$B$7)</f>
        <v>0</v>
      </c>
      <c r="F23" s="308">
        <f>E23*(1+'Previsión Ingresos y Gastos'!$B$7)</f>
        <v>0</v>
      </c>
      <c r="G23" s="309">
        <f>F23*(1+'Previsión Ingresos y Gastos'!$B$7)</f>
        <v>0</v>
      </c>
    </row>
    <row r="24" spans="1:9" ht="19.5" customHeight="1" x14ac:dyDescent="0.25">
      <c r="A24" s="237" t="s">
        <v>169</v>
      </c>
      <c r="B24" s="306">
        <v>0</v>
      </c>
      <c r="C24" s="308">
        <f>Financiación!B18+Financiación!B24</f>
        <v>0</v>
      </c>
      <c r="D24" s="308">
        <f>Financiación!C18</f>
        <v>0</v>
      </c>
      <c r="E24" s="308">
        <f>Financiación!D18</f>
        <v>0</v>
      </c>
      <c r="F24" s="308">
        <f>Financiación!E18</f>
        <v>0</v>
      </c>
      <c r="G24" s="309">
        <f>Financiación!F18</f>
        <v>0</v>
      </c>
    </row>
    <row r="25" spans="1:9" ht="19.5" customHeight="1" x14ac:dyDescent="0.25">
      <c r="A25" s="237" t="s">
        <v>170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239">
        <v>0</v>
      </c>
    </row>
    <row r="26" spans="1:9" ht="19.5" customHeight="1" x14ac:dyDescent="0.25">
      <c r="A26" s="237" t="s">
        <v>173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239">
        <v>0</v>
      </c>
    </row>
    <row r="27" spans="1:9" ht="20.25" customHeight="1" thickBot="1" x14ac:dyDescent="0.3">
      <c r="A27" s="245" t="s">
        <v>171</v>
      </c>
      <c r="B27" s="246">
        <f>SUM(B21:B26)</f>
        <v>0</v>
      </c>
      <c r="C27" s="246">
        <f t="shared" ref="C27:G27" si="3">SUM(C21:C26)</f>
        <v>0</v>
      </c>
      <c r="D27" s="246">
        <f t="shared" si="3"/>
        <v>0</v>
      </c>
      <c r="E27" s="246">
        <f t="shared" si="3"/>
        <v>0</v>
      </c>
      <c r="F27" s="246">
        <f t="shared" si="3"/>
        <v>0</v>
      </c>
      <c r="G27" s="247">
        <f t="shared" si="3"/>
        <v>0</v>
      </c>
    </row>
    <row r="28" spans="1:9" ht="15.75" thickBot="1" x14ac:dyDescent="0.3"/>
    <row r="29" spans="1:9" ht="22.5" customHeight="1" thickBot="1" x14ac:dyDescent="0.3">
      <c r="A29" s="293" t="s">
        <v>210</v>
      </c>
      <c r="B29" s="294">
        <f>B16-B27</f>
        <v>0</v>
      </c>
      <c r="C29" s="294">
        <f t="shared" ref="C29:G29" si="4">C16-C27</f>
        <v>0</v>
      </c>
      <c r="D29" s="294">
        <f t="shared" si="4"/>
        <v>0</v>
      </c>
      <c r="E29" s="294">
        <f t="shared" si="4"/>
        <v>0</v>
      </c>
      <c r="F29" s="294">
        <f t="shared" si="4"/>
        <v>0</v>
      </c>
      <c r="G29" s="295">
        <f t="shared" si="4"/>
        <v>0</v>
      </c>
    </row>
  </sheetData>
  <sheetProtection algorithmName="SHA-512" hashValue="F4jaI5AHKHO8VMRzuZEN4Fhz6LYj5npZfdhz0RB0ZDQ1MLuMdqNasuJPWNL5sKLfStB30SqwtY3qCPZ7e8ElDg==" saltValue="aLnt80CENnMa/g3SirQ5hw==" spinCount="100000" sheet="1" objects="1" scenarios="1"/>
  <mergeCells count="5">
    <mergeCell ref="B8:G8"/>
    <mergeCell ref="B19:G19"/>
    <mergeCell ref="A6:G6"/>
    <mergeCell ref="B2:G2"/>
    <mergeCell ref="B1:E1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88" orientation="landscape" r:id="rId1"/>
  <headerFooter>
    <oddHeader>&amp;L&amp;"-,Negrita"&amp;10HERRAMIENTA DE CÁLCULO PREVISIONES ECONÓMICO-FINANCIERAS&amp;C&amp;"-,Negrita"&amp;10PLAN DE TESORERÍA&amp;R&amp;G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Normal="100" workbookViewId="0">
      <selection activeCell="B14" sqref="B14"/>
    </sheetView>
  </sheetViews>
  <sheetFormatPr baseColWidth="10" defaultRowHeight="15" x14ac:dyDescent="0.25"/>
  <cols>
    <col min="1" max="1" width="49.7109375" customWidth="1"/>
    <col min="2" max="2" width="14" customWidth="1"/>
    <col min="4" max="4" width="49.7109375" customWidth="1"/>
    <col min="5" max="5" width="14" customWidth="1"/>
  </cols>
  <sheetData>
    <row r="1" spans="1:7" ht="21.75" customHeight="1" x14ac:dyDescent="0.25">
      <c r="A1" s="138" t="s">
        <v>197</v>
      </c>
      <c r="B1" s="330">
        <f>Presupuesto!F1</f>
        <v>0</v>
      </c>
      <c r="C1" s="330"/>
      <c r="D1" s="330"/>
      <c r="E1" s="330"/>
      <c r="F1" s="330"/>
      <c r="G1" s="330"/>
    </row>
    <row r="2" spans="1:7" ht="21.75" customHeight="1" x14ac:dyDescent="0.25">
      <c r="A2" s="138" t="s">
        <v>198</v>
      </c>
      <c r="B2" s="330">
        <f>Presupuesto!F2</f>
        <v>0</v>
      </c>
      <c r="C2" s="330"/>
      <c r="D2" s="330"/>
      <c r="E2" s="330"/>
      <c r="F2" s="330"/>
      <c r="G2" s="330"/>
    </row>
    <row r="4" spans="1:7" ht="18.75" x14ac:dyDescent="0.25">
      <c r="A4" s="200" t="s">
        <v>0</v>
      </c>
      <c r="B4" s="219" t="s">
        <v>202</v>
      </c>
      <c r="D4" s="200" t="s">
        <v>1</v>
      </c>
      <c r="E4" s="219" t="s">
        <v>202</v>
      </c>
    </row>
    <row r="5" spans="1:7" ht="15.75" thickBot="1" x14ac:dyDescent="0.3">
      <c r="A5" s="3"/>
      <c r="B5" s="24">
        <v>0</v>
      </c>
      <c r="D5" s="3"/>
      <c r="E5" s="24">
        <f>B5</f>
        <v>0</v>
      </c>
    </row>
    <row r="6" spans="1:7" ht="20.25" customHeight="1" x14ac:dyDescent="0.25">
      <c r="A6" s="4" t="s">
        <v>2</v>
      </c>
      <c r="B6" s="46">
        <f>SUM(B7:B12)</f>
        <v>0</v>
      </c>
      <c r="D6" s="4" t="s">
        <v>20</v>
      </c>
      <c r="E6" s="46">
        <f>SUM(E7,E18)</f>
        <v>0</v>
      </c>
    </row>
    <row r="7" spans="1:7" s="1" customFormat="1" ht="18.75" customHeight="1" x14ac:dyDescent="0.2">
      <c r="A7" s="5" t="s">
        <v>3</v>
      </c>
      <c r="B7" s="7">
        <v>0</v>
      </c>
      <c r="D7" s="8" t="s">
        <v>21</v>
      </c>
      <c r="E7" s="52">
        <f>SUM(E8,E11:E17)</f>
        <v>0</v>
      </c>
    </row>
    <row r="8" spans="1:7" s="1" customFormat="1" ht="18.75" customHeight="1" x14ac:dyDescent="0.2">
      <c r="A8" s="5" t="s">
        <v>4</v>
      </c>
      <c r="B8" s="7">
        <v>0</v>
      </c>
      <c r="D8" s="13" t="s">
        <v>22</v>
      </c>
      <c r="E8" s="49">
        <f>SUM(E9:E10)</f>
        <v>0</v>
      </c>
    </row>
    <row r="9" spans="1:7" s="1" customFormat="1" ht="18.75" customHeight="1" x14ac:dyDescent="0.2">
      <c r="A9" s="5" t="s">
        <v>5</v>
      </c>
      <c r="B9" s="7">
        <v>0</v>
      </c>
      <c r="D9" s="11" t="s">
        <v>23</v>
      </c>
      <c r="E9" s="19">
        <v>0</v>
      </c>
    </row>
    <row r="10" spans="1:7" s="1" customFormat="1" ht="18.75" customHeight="1" x14ac:dyDescent="0.2">
      <c r="A10" s="5" t="s">
        <v>6</v>
      </c>
      <c r="B10" s="7">
        <v>0</v>
      </c>
      <c r="D10" s="14" t="s">
        <v>24</v>
      </c>
      <c r="E10" s="20">
        <v>0</v>
      </c>
    </row>
    <row r="11" spans="1:7" s="1" customFormat="1" ht="18.75" customHeight="1" x14ac:dyDescent="0.2">
      <c r="A11" s="5" t="s">
        <v>7</v>
      </c>
      <c r="B11" s="7">
        <v>0</v>
      </c>
      <c r="D11" s="15" t="s">
        <v>25</v>
      </c>
      <c r="E11" s="9">
        <v>0</v>
      </c>
    </row>
    <row r="12" spans="1:7" s="1" customFormat="1" ht="18.75" customHeight="1" x14ac:dyDescent="0.2">
      <c r="A12" s="5" t="s">
        <v>8</v>
      </c>
      <c r="B12" s="7">
        <v>0</v>
      </c>
      <c r="D12" s="16" t="s">
        <v>26</v>
      </c>
      <c r="E12" s="7">
        <v>0</v>
      </c>
    </row>
    <row r="13" spans="1:7" s="2" customFormat="1" ht="20.25" customHeight="1" x14ac:dyDescent="0.2">
      <c r="A13" s="6" t="s">
        <v>18</v>
      </c>
      <c r="B13" s="47">
        <f>SUM(B14:B15,B19:B22)</f>
        <v>0</v>
      </c>
      <c r="D13" s="16" t="s">
        <v>27</v>
      </c>
      <c r="E13" s="7">
        <v>0</v>
      </c>
    </row>
    <row r="14" spans="1:7" ht="18.75" customHeight="1" x14ac:dyDescent="0.25">
      <c r="A14" s="5" t="s">
        <v>9</v>
      </c>
      <c r="B14" s="7">
        <f>'Previsión Ingresos y Gastos'!D16-'Previsión Ingresos y Gastos'!D17</f>
        <v>0</v>
      </c>
      <c r="D14" s="16" t="s">
        <v>28</v>
      </c>
      <c r="E14" s="7">
        <v>0</v>
      </c>
    </row>
    <row r="15" spans="1:7" ht="18.75" customHeight="1" x14ac:dyDescent="0.25">
      <c r="A15" s="10" t="s">
        <v>10</v>
      </c>
      <c r="B15" s="49">
        <f>SUM(B16:B18)</f>
        <v>0</v>
      </c>
      <c r="D15" s="16" t="s">
        <v>29</v>
      </c>
      <c r="E15" s="7">
        <v>0</v>
      </c>
    </row>
    <row r="16" spans="1:7" ht="18.75" customHeight="1" x14ac:dyDescent="0.25">
      <c r="A16" s="21" t="s">
        <v>14</v>
      </c>
      <c r="B16" s="12">
        <v>0</v>
      </c>
      <c r="D16" s="16" t="s">
        <v>30</v>
      </c>
      <c r="E16" s="7">
        <v>0</v>
      </c>
    </row>
    <row r="17" spans="1:5" ht="18.75" customHeight="1" x14ac:dyDescent="0.25">
      <c r="A17" s="21" t="s">
        <v>15</v>
      </c>
      <c r="B17" s="12">
        <v>0</v>
      </c>
      <c r="D17" s="16" t="s">
        <v>31</v>
      </c>
      <c r="E17" s="7">
        <v>0</v>
      </c>
    </row>
    <row r="18" spans="1:5" ht="18.75" customHeight="1" x14ac:dyDescent="0.25">
      <c r="A18" s="11" t="s">
        <v>16</v>
      </c>
      <c r="B18" s="9">
        <v>0</v>
      </c>
      <c r="D18" s="5" t="s">
        <v>32</v>
      </c>
      <c r="E18" s="7">
        <v>0</v>
      </c>
    </row>
    <row r="19" spans="1:5" ht="18.75" customHeight="1" x14ac:dyDescent="0.25">
      <c r="A19" s="5" t="s">
        <v>11</v>
      </c>
      <c r="B19" s="7">
        <v>0</v>
      </c>
      <c r="D19" s="6" t="s">
        <v>33</v>
      </c>
      <c r="E19" s="47">
        <f>SUM(E20:E21,E25:E27)</f>
        <v>0</v>
      </c>
    </row>
    <row r="20" spans="1:5" ht="18.75" customHeight="1" x14ac:dyDescent="0.25">
      <c r="A20" s="5" t="s">
        <v>12</v>
      </c>
      <c r="B20" s="7">
        <v>0</v>
      </c>
      <c r="D20" s="17" t="s">
        <v>34</v>
      </c>
      <c r="E20" s="7">
        <v>0</v>
      </c>
    </row>
    <row r="21" spans="1:5" ht="18.75" customHeight="1" x14ac:dyDescent="0.25">
      <c r="A21" s="5" t="s">
        <v>13</v>
      </c>
      <c r="B21" s="7">
        <v>0</v>
      </c>
      <c r="D21" s="13" t="s">
        <v>35</v>
      </c>
      <c r="E21" s="49">
        <f>SUM(E22:E24)</f>
        <v>0</v>
      </c>
    </row>
    <row r="22" spans="1:5" ht="18.75" customHeight="1" x14ac:dyDescent="0.25">
      <c r="A22" s="5" t="s">
        <v>17</v>
      </c>
      <c r="B22" s="7">
        <v>0</v>
      </c>
      <c r="D22" s="11" t="s">
        <v>36</v>
      </c>
      <c r="E22" s="19">
        <v>0</v>
      </c>
    </row>
    <row r="23" spans="1:5" ht="15" customHeight="1" x14ac:dyDescent="0.25">
      <c r="A23" s="345" t="s">
        <v>19</v>
      </c>
      <c r="B23" s="347">
        <f>SUM(B6,B13)</f>
        <v>0</v>
      </c>
      <c r="D23" s="11" t="s">
        <v>37</v>
      </c>
      <c r="E23" s="18">
        <v>0</v>
      </c>
    </row>
    <row r="24" spans="1:5" ht="15.75" thickBot="1" x14ac:dyDescent="0.3">
      <c r="A24" s="346"/>
      <c r="B24" s="348"/>
      <c r="D24" s="14" t="s">
        <v>38</v>
      </c>
      <c r="E24" s="20">
        <v>0</v>
      </c>
    </row>
    <row r="25" spans="1:5" x14ac:dyDescent="0.25">
      <c r="D25" s="16" t="s">
        <v>39</v>
      </c>
      <c r="E25" s="7">
        <v>0</v>
      </c>
    </row>
    <row r="26" spans="1:5" x14ac:dyDescent="0.25">
      <c r="D26" s="16" t="s">
        <v>40</v>
      </c>
      <c r="E26" s="7">
        <v>0</v>
      </c>
    </row>
    <row r="27" spans="1:5" ht="20.25" customHeight="1" x14ac:dyDescent="0.25">
      <c r="D27" s="16" t="s">
        <v>41</v>
      </c>
      <c r="E27" s="7">
        <v>0</v>
      </c>
    </row>
    <row r="28" spans="1:5" ht="18.75" customHeight="1" x14ac:dyDescent="0.25">
      <c r="D28" s="6" t="s">
        <v>42</v>
      </c>
      <c r="E28" s="47">
        <f>SUM(E29:E30,E34,E35,E38)</f>
        <v>0</v>
      </c>
    </row>
    <row r="29" spans="1:5" ht="18.75" customHeight="1" x14ac:dyDescent="0.25">
      <c r="D29" s="17" t="s">
        <v>43</v>
      </c>
      <c r="E29" s="7">
        <v>0</v>
      </c>
    </row>
    <row r="30" spans="1:5" ht="18.75" customHeight="1" x14ac:dyDescent="0.25">
      <c r="D30" s="13" t="s">
        <v>44</v>
      </c>
      <c r="E30" s="49">
        <f>SUM(E31:E33)</f>
        <v>0</v>
      </c>
    </row>
    <row r="31" spans="1:5" ht="18.75" customHeight="1" x14ac:dyDescent="0.25">
      <c r="D31" s="11" t="s">
        <v>36</v>
      </c>
      <c r="E31" s="19">
        <v>0</v>
      </c>
    </row>
    <row r="32" spans="1:5" ht="18.75" customHeight="1" x14ac:dyDescent="0.25">
      <c r="D32" s="11" t="s">
        <v>37</v>
      </c>
      <c r="E32" s="18">
        <v>0</v>
      </c>
    </row>
    <row r="33" spans="4:5" ht="18.75" customHeight="1" x14ac:dyDescent="0.25">
      <c r="D33" s="14" t="s">
        <v>45</v>
      </c>
      <c r="E33" s="20">
        <v>0</v>
      </c>
    </row>
    <row r="34" spans="4:5" ht="18.75" customHeight="1" x14ac:dyDescent="0.25">
      <c r="D34" s="17" t="s">
        <v>46</v>
      </c>
      <c r="E34" s="7">
        <v>0</v>
      </c>
    </row>
    <row r="35" spans="4:5" ht="18.75" customHeight="1" x14ac:dyDescent="0.25">
      <c r="D35" s="13" t="s">
        <v>47</v>
      </c>
      <c r="E35" s="49">
        <f>SUM(E36:E37)</f>
        <v>0</v>
      </c>
    </row>
    <row r="36" spans="4:5" ht="18.75" customHeight="1" x14ac:dyDescent="0.25">
      <c r="D36" s="11" t="s">
        <v>49</v>
      </c>
      <c r="E36" s="19">
        <v>0</v>
      </c>
    </row>
    <row r="37" spans="4:5" ht="18.75" customHeight="1" x14ac:dyDescent="0.25">
      <c r="D37" s="11" t="s">
        <v>48</v>
      </c>
      <c r="E37" s="18">
        <v>0</v>
      </c>
    </row>
    <row r="38" spans="4:5" ht="18.75" customHeight="1" x14ac:dyDescent="0.25">
      <c r="D38" s="16" t="s">
        <v>13</v>
      </c>
      <c r="E38" s="7">
        <v>0</v>
      </c>
    </row>
    <row r="39" spans="4:5" ht="18.75" customHeight="1" thickBot="1" x14ac:dyDescent="0.3">
      <c r="D39" s="216" t="s">
        <v>196</v>
      </c>
      <c r="E39" s="217">
        <f>SUM(E6,E19,E28)</f>
        <v>0</v>
      </c>
    </row>
    <row r="40" spans="4:5" ht="20.25" customHeight="1" x14ac:dyDescent="0.25"/>
    <row r="41" spans="4:5" ht="18.75" customHeight="1" x14ac:dyDescent="0.25"/>
    <row r="42" spans="4:5" ht="18.75" customHeight="1" x14ac:dyDescent="0.25"/>
    <row r="43" spans="4:5" ht="18.75" customHeight="1" x14ac:dyDescent="0.25"/>
    <row r="44" spans="4:5" ht="18.75" customHeight="1" x14ac:dyDescent="0.25"/>
    <row r="45" spans="4:5" ht="18.75" customHeight="1" x14ac:dyDescent="0.25"/>
    <row r="46" spans="4:5" ht="18.75" customHeight="1" x14ac:dyDescent="0.25"/>
    <row r="47" spans="4:5" ht="18.75" customHeight="1" x14ac:dyDescent="0.25"/>
    <row r="48" spans="4:5" ht="18.75" customHeight="1" x14ac:dyDescent="0.25"/>
    <row r="49" ht="20.2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24.75" customHeight="1" x14ac:dyDescent="0.25"/>
  </sheetData>
  <sheetProtection algorithmName="SHA-512" hashValue="iTS5wbtTYRn2jBPm2Sk/albDvqDN0KDn4dKd170Db/vYTIxy2DKLq+jMJ7yHQ4ox3NBlENlz4yLD0l+28jNgzQ==" saltValue="MrCsn8y6UkPIWghSjgu9aA==" spinCount="100000" sheet="1" objects="1" scenarios="1"/>
  <mergeCells count="4">
    <mergeCell ref="A23:A24"/>
    <mergeCell ref="B23:B24"/>
    <mergeCell ref="B1:G1"/>
    <mergeCell ref="B2:G2"/>
  </mergeCells>
  <printOptions horizontalCentered="1"/>
  <pageMargins left="0.11811023622047245" right="0.11811023622047245" top="0.94488188976377963" bottom="0.55118110236220474" header="0.31496062992125984" footer="0.31496062992125984"/>
  <pageSetup paperSize="9" scale="69" orientation="landscape" r:id="rId1"/>
  <headerFooter>
    <oddHeader>&amp;L&amp;"-,Negrita"&amp;10HERRAMIENTO DE CÁLCULO PREVISIONES ECONÓMICO-FINANCIERAS&amp;C&amp;"-,Negrita"&amp;10BALANCE INICIAL&amp;R&amp;8 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Normal="100" workbookViewId="0">
      <selection activeCell="B14" sqref="B14"/>
    </sheetView>
  </sheetViews>
  <sheetFormatPr baseColWidth="10" defaultRowHeight="15" x14ac:dyDescent="0.25"/>
  <cols>
    <col min="1" max="1" width="55.42578125" customWidth="1"/>
    <col min="2" max="6" width="14.5703125" customWidth="1"/>
  </cols>
  <sheetData>
    <row r="1" spans="1:7" ht="21.75" customHeight="1" x14ac:dyDescent="0.25">
      <c r="A1" s="248" t="s">
        <v>197</v>
      </c>
      <c r="B1" s="330">
        <f>Presupuesto!F1</f>
        <v>0</v>
      </c>
      <c r="C1" s="330"/>
      <c r="D1" s="330"/>
      <c r="E1" s="330"/>
      <c r="F1" s="330"/>
      <c r="G1" s="2"/>
    </row>
    <row r="2" spans="1:7" ht="21.75" customHeight="1" x14ac:dyDescent="0.25">
      <c r="A2" s="248" t="s">
        <v>198</v>
      </c>
      <c r="B2" s="330">
        <f>Presupuesto!F2</f>
        <v>0</v>
      </c>
      <c r="C2" s="330"/>
      <c r="D2" s="330"/>
      <c r="E2" s="330"/>
      <c r="F2" s="330"/>
      <c r="G2" s="2"/>
    </row>
    <row r="4" spans="1:7" ht="18.75" x14ac:dyDescent="0.3">
      <c r="A4" s="194" t="s">
        <v>0</v>
      </c>
      <c r="B4" s="219"/>
    </row>
    <row r="5" spans="1:7" ht="15.75" thickBot="1" x14ac:dyDescent="0.3">
      <c r="A5" s="44"/>
      <c r="B5" s="24">
        <f>'Balance inicial'!B5+1</f>
        <v>1</v>
      </c>
      <c r="C5" s="252">
        <f>B5+1</f>
        <v>2</v>
      </c>
      <c r="D5" s="252">
        <f t="shared" ref="D5:F5" si="0">C5+1</f>
        <v>3</v>
      </c>
      <c r="E5" s="252">
        <f t="shared" si="0"/>
        <v>4</v>
      </c>
      <c r="F5" s="252">
        <f t="shared" si="0"/>
        <v>5</v>
      </c>
    </row>
    <row r="6" spans="1:7" ht="21" customHeight="1" x14ac:dyDescent="0.25">
      <c r="A6" s="254" t="s">
        <v>2</v>
      </c>
      <c r="B6" s="273">
        <f>SUM(B7:B12)</f>
        <v>0</v>
      </c>
      <c r="C6" s="273">
        <f>SUM(C7:C12)</f>
        <v>0</v>
      </c>
      <c r="D6" s="273">
        <f>SUM(D7:D12)</f>
        <v>0</v>
      </c>
      <c r="E6" s="273">
        <f>SUM(E7:E12)</f>
        <v>0</v>
      </c>
      <c r="F6" s="46">
        <f>SUM(F7:F12)</f>
        <v>0</v>
      </c>
    </row>
    <row r="7" spans="1:7" ht="18.75" customHeight="1" x14ac:dyDescent="0.25">
      <c r="A7" s="255" t="s">
        <v>3</v>
      </c>
      <c r="B7" s="257">
        <f>'Balance inicial'!B7+Presupuesto!B7</f>
        <v>0</v>
      </c>
      <c r="C7" s="259">
        <f>B7-SUM(Presupuesto!G8:G10)</f>
        <v>0</v>
      </c>
      <c r="D7" s="259">
        <f>C7-SUM(Presupuesto!H8:H10)</f>
        <v>0</v>
      </c>
      <c r="E7" s="259">
        <f>D7-SUM(Presupuesto!I8:I10)</f>
        <v>0</v>
      </c>
      <c r="F7" s="7">
        <f>E7-SUM(Presupuesto!J8:J10)</f>
        <v>0</v>
      </c>
    </row>
    <row r="8" spans="1:7" ht="18.75" customHeight="1" x14ac:dyDescent="0.25">
      <c r="A8" s="255" t="s">
        <v>4</v>
      </c>
      <c r="B8" s="257">
        <f>'Balance inicial'!B8+Presupuesto!B11</f>
        <v>0</v>
      </c>
      <c r="C8" s="259">
        <f>B8-SUM(Presupuesto!G12:G21)</f>
        <v>0</v>
      </c>
      <c r="D8" s="259">
        <f>C8-SUM(Presupuesto!H12:H21)</f>
        <v>0</v>
      </c>
      <c r="E8" s="259">
        <f>D8-SUM(Presupuesto!I12:I21)</f>
        <v>0</v>
      </c>
      <c r="F8" s="7">
        <f>E8-SUM(Presupuesto!J12:J21)</f>
        <v>0</v>
      </c>
    </row>
    <row r="9" spans="1:7" ht="18.75" customHeight="1" x14ac:dyDescent="0.25">
      <c r="A9" s="255" t="s">
        <v>5</v>
      </c>
      <c r="B9" s="257">
        <f>'Balance inicial'!B9</f>
        <v>0</v>
      </c>
      <c r="C9" s="259">
        <v>0</v>
      </c>
      <c r="D9" s="259">
        <v>0</v>
      </c>
      <c r="E9" s="259">
        <v>0</v>
      </c>
      <c r="F9" s="7">
        <v>0</v>
      </c>
    </row>
    <row r="10" spans="1:7" ht="18.75" customHeight="1" x14ac:dyDescent="0.25">
      <c r="A10" s="255" t="s">
        <v>6</v>
      </c>
      <c r="B10" s="257">
        <f>'Balance inicial'!B10</f>
        <v>0</v>
      </c>
      <c r="C10" s="259">
        <v>0</v>
      </c>
      <c r="D10" s="259">
        <v>0</v>
      </c>
      <c r="E10" s="259">
        <v>0</v>
      </c>
      <c r="F10" s="7">
        <v>0</v>
      </c>
    </row>
    <row r="11" spans="1:7" ht="18.75" customHeight="1" x14ac:dyDescent="0.25">
      <c r="A11" s="255" t="s">
        <v>7</v>
      </c>
      <c r="B11" s="257">
        <f>'Balance inicial'!B11</f>
        <v>0</v>
      </c>
      <c r="C11" s="259">
        <v>0</v>
      </c>
      <c r="D11" s="259">
        <v>0</v>
      </c>
      <c r="E11" s="259">
        <v>0</v>
      </c>
      <c r="F11" s="7">
        <v>0</v>
      </c>
    </row>
    <row r="12" spans="1:7" ht="18.75" customHeight="1" x14ac:dyDescent="0.25">
      <c r="A12" s="255" t="s">
        <v>8</v>
      </c>
      <c r="B12" s="257">
        <v>0</v>
      </c>
      <c r="C12" s="259">
        <v>0</v>
      </c>
      <c r="D12" s="259">
        <v>0</v>
      </c>
      <c r="E12" s="259">
        <v>0</v>
      </c>
      <c r="F12" s="7">
        <v>0</v>
      </c>
    </row>
    <row r="13" spans="1:7" ht="21" customHeight="1" x14ac:dyDescent="0.25">
      <c r="A13" s="256" t="s">
        <v>18</v>
      </c>
      <c r="B13" s="258">
        <f>SUM(B14:B15,B19:B22)</f>
        <v>0</v>
      </c>
      <c r="C13" s="258">
        <f>SUM(C14:C15,C19:C22)</f>
        <v>0</v>
      </c>
      <c r="D13" s="258">
        <f>SUM(D14:D15,D19:D22)</f>
        <v>0</v>
      </c>
      <c r="E13" s="258">
        <f>SUM(E14:E15,E19:E22)</f>
        <v>0</v>
      </c>
      <c r="F13" s="47">
        <f>SUM(F14:F15,F19:F22)</f>
        <v>0</v>
      </c>
    </row>
    <row r="14" spans="1:7" ht="18.75" customHeight="1" x14ac:dyDescent="0.25">
      <c r="A14" s="255" t="s">
        <v>9</v>
      </c>
      <c r="B14" s="257">
        <f>'Balance inicial'!B14</f>
        <v>0</v>
      </c>
      <c r="C14" s="259">
        <v>0</v>
      </c>
      <c r="D14" s="259">
        <v>0</v>
      </c>
      <c r="E14" s="259">
        <v>0</v>
      </c>
      <c r="F14" s="7">
        <v>0</v>
      </c>
    </row>
    <row r="15" spans="1:7" ht="18.75" customHeight="1" x14ac:dyDescent="0.25">
      <c r="A15" s="48" t="s">
        <v>10</v>
      </c>
      <c r="B15" s="261">
        <f>SUM(B16:B18)</f>
        <v>0</v>
      </c>
      <c r="C15" s="261">
        <f>SUM(C16:C18)</f>
        <v>0</v>
      </c>
      <c r="D15" s="261">
        <f>SUM(D16:D18)</f>
        <v>0</v>
      </c>
      <c r="E15" s="261">
        <f t="shared" ref="E15:F15" si="1">SUM(E16:E18)</f>
        <v>0</v>
      </c>
      <c r="F15" s="49">
        <f t="shared" si="1"/>
        <v>0</v>
      </c>
    </row>
    <row r="16" spans="1:7" ht="18.75" customHeight="1" x14ac:dyDescent="0.25">
      <c r="A16" s="50" t="s">
        <v>14</v>
      </c>
      <c r="B16" s="291">
        <f>'Balance inicial'!B16</f>
        <v>0</v>
      </c>
      <c r="C16" s="288">
        <v>0</v>
      </c>
      <c r="D16" s="288">
        <v>0</v>
      </c>
      <c r="E16" s="288">
        <v>0</v>
      </c>
      <c r="F16" s="19">
        <v>0</v>
      </c>
    </row>
    <row r="17" spans="1:6" ht="18.75" customHeight="1" x14ac:dyDescent="0.25">
      <c r="A17" s="50" t="s">
        <v>15</v>
      </c>
      <c r="B17" s="292">
        <f>'Balance inicial'!B17</f>
        <v>0</v>
      </c>
      <c r="C17" s="289">
        <v>0</v>
      </c>
      <c r="D17" s="289">
        <v>0</v>
      </c>
      <c r="E17" s="289">
        <v>0</v>
      </c>
      <c r="F17" s="18">
        <v>0</v>
      </c>
    </row>
    <row r="18" spans="1:6" ht="18.75" customHeight="1" x14ac:dyDescent="0.25">
      <c r="A18" s="51" t="s">
        <v>16</v>
      </c>
      <c r="B18" s="264">
        <v>0</v>
      </c>
      <c r="C18" s="267">
        <v>0</v>
      </c>
      <c r="D18" s="267">
        <v>0</v>
      </c>
      <c r="E18" s="267">
        <v>0</v>
      </c>
      <c r="F18" s="20">
        <v>0</v>
      </c>
    </row>
    <row r="19" spans="1:6" ht="18.75" customHeight="1" x14ac:dyDescent="0.25">
      <c r="A19" s="255" t="s">
        <v>11</v>
      </c>
      <c r="B19" s="267">
        <f>'Balance inicial'!B19</f>
        <v>0</v>
      </c>
      <c r="C19" s="267">
        <v>0</v>
      </c>
      <c r="D19" s="267">
        <v>0</v>
      </c>
      <c r="E19" s="267">
        <v>0</v>
      </c>
      <c r="F19" s="9">
        <v>0</v>
      </c>
    </row>
    <row r="20" spans="1:6" ht="18.75" customHeight="1" x14ac:dyDescent="0.25">
      <c r="A20" s="255" t="s">
        <v>12</v>
      </c>
      <c r="B20" s="259">
        <f>'Balance inicial'!B20</f>
        <v>0</v>
      </c>
      <c r="C20" s="267">
        <v>0</v>
      </c>
      <c r="D20" s="267">
        <v>0</v>
      </c>
      <c r="E20" s="267">
        <v>0</v>
      </c>
      <c r="F20" s="9">
        <v>0</v>
      </c>
    </row>
    <row r="21" spans="1:6" ht="18.75" customHeight="1" x14ac:dyDescent="0.25">
      <c r="A21" s="255" t="s">
        <v>13</v>
      </c>
      <c r="B21" s="259">
        <f>'Balance inicial'!B21</f>
        <v>0</v>
      </c>
      <c r="C21" s="267">
        <v>0</v>
      </c>
      <c r="D21" s="267">
        <v>0</v>
      </c>
      <c r="E21" s="267">
        <v>0</v>
      </c>
      <c r="F21" s="9">
        <v>0</v>
      </c>
    </row>
    <row r="22" spans="1:6" ht="18.75" customHeight="1" x14ac:dyDescent="0.25">
      <c r="A22" s="255" t="s">
        <v>17</v>
      </c>
      <c r="B22" s="259">
        <f>'Balance inicial'!B22+Financiación!B8</f>
        <v>0</v>
      </c>
      <c r="C22" s="267">
        <f>Tesoreria!C16-Tesoreria!C27</f>
        <v>0</v>
      </c>
      <c r="D22" s="267">
        <f>Tesoreria!D16-Tesoreria!D27</f>
        <v>0</v>
      </c>
      <c r="E22" s="267">
        <f>Tesoreria!E16-Tesoreria!E27</f>
        <v>0</v>
      </c>
      <c r="F22" s="9">
        <f>Tesoreria!F16-Tesoreria!F27</f>
        <v>0</v>
      </c>
    </row>
    <row r="23" spans="1:6" ht="23.25" customHeight="1" thickBot="1" x14ac:dyDescent="0.3">
      <c r="A23" s="290" t="s">
        <v>19</v>
      </c>
      <c r="B23" s="279">
        <f>SUM(B6,B13)</f>
        <v>0</v>
      </c>
      <c r="C23" s="279">
        <f>SUM(C6,C13)</f>
        <v>0</v>
      </c>
      <c r="D23" s="279">
        <f>SUM(D6,D13)</f>
        <v>0</v>
      </c>
      <c r="E23" s="279">
        <f>SUM(E6,E13)</f>
        <v>0</v>
      </c>
      <c r="F23" s="217">
        <f>SUM(F6,F13)</f>
        <v>0</v>
      </c>
    </row>
    <row r="25" spans="1:6" ht="20.25" customHeight="1" x14ac:dyDescent="0.3">
      <c r="A25" s="194" t="s">
        <v>1</v>
      </c>
      <c r="B25" s="219"/>
      <c r="C25" s="249"/>
      <c r="D25" s="249"/>
      <c r="E25" s="249"/>
      <c r="F25" s="249"/>
    </row>
    <row r="26" spans="1:6" s="1" customFormat="1" ht="18.75" customHeight="1" thickBot="1" x14ac:dyDescent="0.3">
      <c r="A26" s="44"/>
      <c r="B26" s="24">
        <f>B5</f>
        <v>1</v>
      </c>
      <c r="C26" s="24">
        <f>C5</f>
        <v>2</v>
      </c>
      <c r="D26" s="24">
        <f>D5</f>
        <v>3</v>
      </c>
      <c r="E26" s="24">
        <f>E5</f>
        <v>4</v>
      </c>
      <c r="F26" s="24">
        <f>F5</f>
        <v>5</v>
      </c>
    </row>
    <row r="27" spans="1:6" s="1" customFormat="1" ht="21" customHeight="1" x14ac:dyDescent="0.25">
      <c r="A27" s="254" t="s">
        <v>20</v>
      </c>
      <c r="B27" s="273">
        <f>SUM(B28,B39)</f>
        <v>0</v>
      </c>
      <c r="C27" s="273">
        <f>SUM(C28,C39)</f>
        <v>0</v>
      </c>
      <c r="D27" s="273">
        <f>SUM(D28,D39)</f>
        <v>0</v>
      </c>
      <c r="E27" s="273">
        <f>SUM(E28,E39)</f>
        <v>0</v>
      </c>
      <c r="F27" s="46">
        <f>SUM(F28,F39)</f>
        <v>0</v>
      </c>
    </row>
    <row r="28" spans="1:6" s="1" customFormat="1" ht="18.75" customHeight="1" x14ac:dyDescent="0.25">
      <c r="A28" s="280" t="s">
        <v>21</v>
      </c>
      <c r="B28" s="260">
        <f>SUM(B29,B32:B38)</f>
        <v>0</v>
      </c>
      <c r="C28" s="260">
        <f>SUM(C29,C32:C38)</f>
        <v>0</v>
      </c>
      <c r="D28" s="260">
        <f>SUM(D29,D32:D38)</f>
        <v>0</v>
      </c>
      <c r="E28" s="260">
        <f>SUM(E29,E32:E38)</f>
        <v>0</v>
      </c>
      <c r="F28" s="276">
        <f>SUM(F29,F32:F38)</f>
        <v>0</v>
      </c>
    </row>
    <row r="29" spans="1:6" s="1" customFormat="1" ht="18.75" customHeight="1" x14ac:dyDescent="0.2">
      <c r="A29" s="281" t="s">
        <v>22</v>
      </c>
      <c r="B29" s="261">
        <f>SUM(B30:B31)</f>
        <v>0</v>
      </c>
      <c r="C29" s="261">
        <f>SUM(C30:C31)</f>
        <v>0</v>
      </c>
      <c r="D29" s="261">
        <f>SUM(D30:D31)</f>
        <v>0</v>
      </c>
      <c r="E29" s="261">
        <f>SUM(E30:E31)</f>
        <v>0</v>
      </c>
      <c r="F29" s="49">
        <f>SUM(F30:F31)</f>
        <v>0</v>
      </c>
    </row>
    <row r="30" spans="1:6" s="1" customFormat="1" ht="18.75" customHeight="1" x14ac:dyDescent="0.2">
      <c r="A30" s="282" t="s">
        <v>23</v>
      </c>
      <c r="B30" s="261">
        <f>'Balance inicial'!E9</f>
        <v>0</v>
      </c>
      <c r="C30" s="268">
        <f>B30</f>
        <v>0</v>
      </c>
      <c r="D30" s="268">
        <f t="shared" ref="D30:F30" si="2">C30</f>
        <v>0</v>
      </c>
      <c r="E30" s="268">
        <f t="shared" si="2"/>
        <v>0</v>
      </c>
      <c r="F30" s="19">
        <f t="shared" si="2"/>
        <v>0</v>
      </c>
    </row>
    <row r="31" spans="1:6" s="1" customFormat="1" ht="18.75" customHeight="1" x14ac:dyDescent="0.2">
      <c r="A31" s="283" t="s">
        <v>24</v>
      </c>
      <c r="B31" s="262">
        <f>'Balance inicial'!E10</f>
        <v>0</v>
      </c>
      <c r="C31" s="265">
        <f>B31</f>
        <v>0</v>
      </c>
      <c r="D31" s="265">
        <f t="shared" ref="D31:F31" si="3">C31</f>
        <v>0</v>
      </c>
      <c r="E31" s="265">
        <f t="shared" si="3"/>
        <v>0</v>
      </c>
      <c r="F31" s="20">
        <f t="shared" si="3"/>
        <v>0</v>
      </c>
    </row>
    <row r="32" spans="1:6" s="1" customFormat="1" ht="18.75" customHeight="1" x14ac:dyDescent="0.2">
      <c r="A32" s="284" t="s">
        <v>25</v>
      </c>
      <c r="B32" s="262">
        <f>'Balance inicial'!E11</f>
        <v>0</v>
      </c>
      <c r="C32" s="267">
        <f>B32</f>
        <v>0</v>
      </c>
      <c r="D32" s="267">
        <f t="shared" ref="D32:F32" si="4">C32</f>
        <v>0</v>
      </c>
      <c r="E32" s="267">
        <f t="shared" si="4"/>
        <v>0</v>
      </c>
      <c r="F32" s="9">
        <f t="shared" si="4"/>
        <v>0</v>
      </c>
    </row>
    <row r="33" spans="1:6" s="1" customFormat="1" ht="18.75" customHeight="1" x14ac:dyDescent="0.2">
      <c r="A33" s="285" t="s">
        <v>26</v>
      </c>
      <c r="B33" s="257">
        <f>'Balance inicial'!E12</f>
        <v>0</v>
      </c>
      <c r="C33" s="259">
        <f t="shared" ref="C33:F39" si="5">B33</f>
        <v>0</v>
      </c>
      <c r="D33" s="259">
        <f t="shared" si="5"/>
        <v>0</v>
      </c>
      <c r="E33" s="259">
        <f t="shared" si="5"/>
        <v>0</v>
      </c>
      <c r="F33" s="7">
        <f t="shared" si="5"/>
        <v>0</v>
      </c>
    </row>
    <row r="34" spans="1:6" s="1" customFormat="1" ht="18.75" customHeight="1" x14ac:dyDescent="0.2">
      <c r="A34" s="285" t="s">
        <v>27</v>
      </c>
      <c r="B34" s="257">
        <f>'Balance inicial'!E13</f>
        <v>0</v>
      </c>
      <c r="C34" s="259">
        <f t="shared" si="5"/>
        <v>0</v>
      </c>
      <c r="D34" s="259">
        <f t="shared" si="5"/>
        <v>0</v>
      </c>
      <c r="E34" s="259">
        <f t="shared" si="5"/>
        <v>0</v>
      </c>
      <c r="F34" s="7">
        <f t="shared" si="5"/>
        <v>0</v>
      </c>
    </row>
    <row r="35" spans="1:6" s="1" customFormat="1" ht="18.75" customHeight="1" x14ac:dyDescent="0.2">
      <c r="A35" s="285" t="s">
        <v>28</v>
      </c>
      <c r="B35" s="257">
        <f>'Balance inicial'!E14</f>
        <v>0</v>
      </c>
      <c r="C35" s="259">
        <f t="shared" si="5"/>
        <v>0</v>
      </c>
      <c r="D35" s="259">
        <f t="shared" si="5"/>
        <v>0</v>
      </c>
      <c r="E35" s="259">
        <f t="shared" si="5"/>
        <v>0</v>
      </c>
      <c r="F35" s="7">
        <f t="shared" si="5"/>
        <v>0</v>
      </c>
    </row>
    <row r="36" spans="1:6" s="1" customFormat="1" ht="18.75" customHeight="1" x14ac:dyDescent="0.2">
      <c r="A36" s="285" t="s">
        <v>29</v>
      </c>
      <c r="B36" s="257">
        <f>'Balance inicial'!E15+Financiación!B8</f>
        <v>0</v>
      </c>
      <c r="C36" s="259">
        <v>0</v>
      </c>
      <c r="D36" s="259">
        <v>0</v>
      </c>
      <c r="E36" s="259">
        <v>0</v>
      </c>
      <c r="F36" s="7">
        <f t="shared" si="5"/>
        <v>0</v>
      </c>
    </row>
    <row r="37" spans="1:6" s="1" customFormat="1" ht="18.75" customHeight="1" x14ac:dyDescent="0.2">
      <c r="A37" s="285" t="s">
        <v>30</v>
      </c>
      <c r="B37" s="257">
        <f>'Balance inicial'!E16</f>
        <v>0</v>
      </c>
      <c r="C37" s="259">
        <f t="shared" si="5"/>
        <v>0</v>
      </c>
      <c r="D37" s="259">
        <f t="shared" si="5"/>
        <v>0</v>
      </c>
      <c r="E37" s="259">
        <f t="shared" si="5"/>
        <v>0</v>
      </c>
      <c r="F37" s="7">
        <f t="shared" si="5"/>
        <v>0</v>
      </c>
    </row>
    <row r="38" spans="1:6" s="2" customFormat="1" ht="18.75" customHeight="1" x14ac:dyDescent="0.2">
      <c r="A38" s="285" t="s">
        <v>31</v>
      </c>
      <c r="B38" s="257">
        <f>'Balance inicial'!E17</f>
        <v>0</v>
      </c>
      <c r="C38" s="259">
        <f t="shared" si="5"/>
        <v>0</v>
      </c>
      <c r="D38" s="259">
        <f t="shared" si="5"/>
        <v>0</v>
      </c>
      <c r="E38" s="259">
        <f t="shared" si="5"/>
        <v>0</v>
      </c>
      <c r="F38" s="7">
        <f t="shared" si="5"/>
        <v>0</v>
      </c>
    </row>
    <row r="39" spans="1:6" ht="18.75" customHeight="1" x14ac:dyDescent="0.25">
      <c r="A39" s="286" t="s">
        <v>32</v>
      </c>
      <c r="B39" s="257">
        <f>'Balance inicial'!E18</f>
        <v>0</v>
      </c>
      <c r="C39" s="259">
        <f t="shared" si="5"/>
        <v>0</v>
      </c>
      <c r="D39" s="259">
        <f t="shared" si="5"/>
        <v>0</v>
      </c>
      <c r="E39" s="259">
        <f t="shared" si="5"/>
        <v>0</v>
      </c>
      <c r="F39" s="7">
        <f t="shared" si="5"/>
        <v>0</v>
      </c>
    </row>
    <row r="40" spans="1:6" ht="21" customHeight="1" x14ac:dyDescent="0.25">
      <c r="A40" s="256" t="s">
        <v>33</v>
      </c>
      <c r="B40" s="258">
        <f>SUM(B41:B42,B46:B48)</f>
        <v>0</v>
      </c>
      <c r="C40" s="258">
        <f>SUM(C41:C42,C46:C48)</f>
        <v>0</v>
      </c>
      <c r="D40" s="258">
        <f>SUM(D41:D42,D46:D48)</f>
        <v>0</v>
      </c>
      <c r="E40" s="258">
        <f>SUM(E41:E42,E46:E48)</f>
        <v>0</v>
      </c>
      <c r="F40" s="47">
        <f>SUM(F41:F42,F46:F48)</f>
        <v>0</v>
      </c>
    </row>
    <row r="41" spans="1:6" ht="18.75" customHeight="1" x14ac:dyDescent="0.25">
      <c r="A41" s="287" t="s">
        <v>34</v>
      </c>
      <c r="B41" s="257">
        <f>'Balance inicial'!E20</f>
        <v>0</v>
      </c>
      <c r="C41" s="259">
        <f>B41</f>
        <v>0</v>
      </c>
      <c r="D41" s="259">
        <f t="shared" ref="D41:F41" si="6">C41</f>
        <v>0</v>
      </c>
      <c r="E41" s="259">
        <f t="shared" si="6"/>
        <v>0</v>
      </c>
      <c r="F41" s="7">
        <f t="shared" si="6"/>
        <v>0</v>
      </c>
    </row>
    <row r="42" spans="1:6" ht="18.75" customHeight="1" x14ac:dyDescent="0.25">
      <c r="A42" s="281" t="s">
        <v>35</v>
      </c>
      <c r="B42" s="261">
        <f>SUM(B43:B45)</f>
        <v>0</v>
      </c>
      <c r="C42" s="261">
        <f>SUM(C43:C45)</f>
        <v>0</v>
      </c>
      <c r="D42" s="261">
        <f>SUM(D43:D45)</f>
        <v>0</v>
      </c>
      <c r="E42" s="261">
        <f>SUM(E43:E45)</f>
        <v>0</v>
      </c>
      <c r="F42" s="49">
        <f>SUM(F43:F45)</f>
        <v>0</v>
      </c>
    </row>
    <row r="43" spans="1:6" ht="18.75" customHeight="1" x14ac:dyDescent="0.25">
      <c r="A43" s="282" t="s">
        <v>36</v>
      </c>
      <c r="B43" s="261">
        <f>'Balance inicial'!E22+Financiación!B9-Financiación!B17</f>
        <v>0</v>
      </c>
      <c r="C43" s="263">
        <f>B43-Financiación!B17</f>
        <v>0</v>
      </c>
      <c r="D43" s="263">
        <f>C43-Financiación!C17</f>
        <v>0</v>
      </c>
      <c r="E43" s="263">
        <f>D43-Financiación!D17</f>
        <v>0</v>
      </c>
      <c r="F43" s="203">
        <f>E43-Financiación!E17</f>
        <v>0</v>
      </c>
    </row>
    <row r="44" spans="1:6" ht="18.75" customHeight="1" x14ac:dyDescent="0.25">
      <c r="A44" s="282" t="s">
        <v>37</v>
      </c>
      <c r="B44" s="266">
        <f>'Balance inicial'!E23</f>
        <v>0</v>
      </c>
      <c r="C44" s="269">
        <f t="shared" ref="C44:F45" si="7">B44</f>
        <v>0</v>
      </c>
      <c r="D44" s="269">
        <f t="shared" si="7"/>
        <v>0</v>
      </c>
      <c r="E44" s="269">
        <f t="shared" si="7"/>
        <v>0</v>
      </c>
      <c r="F44" s="18">
        <f t="shared" si="7"/>
        <v>0</v>
      </c>
    </row>
    <row r="45" spans="1:6" ht="18.75" customHeight="1" x14ac:dyDescent="0.25">
      <c r="A45" s="283" t="s">
        <v>38</v>
      </c>
      <c r="B45" s="262">
        <f>'Balance inicial'!E24</f>
        <v>0</v>
      </c>
      <c r="C45" s="265">
        <f t="shared" si="7"/>
        <v>0</v>
      </c>
      <c r="D45" s="265">
        <f t="shared" si="7"/>
        <v>0</v>
      </c>
      <c r="E45" s="265">
        <f t="shared" si="7"/>
        <v>0</v>
      </c>
      <c r="F45" s="20">
        <f t="shared" si="7"/>
        <v>0</v>
      </c>
    </row>
    <row r="46" spans="1:6" ht="18.75" customHeight="1" x14ac:dyDescent="0.25">
      <c r="A46" s="285" t="s">
        <v>39</v>
      </c>
      <c r="B46" s="262">
        <f>'Balance inicial'!E25</f>
        <v>0</v>
      </c>
      <c r="C46" s="267">
        <f>B46</f>
        <v>0</v>
      </c>
      <c r="D46" s="267">
        <f t="shared" ref="D46:F46" si="8">C46</f>
        <v>0</v>
      </c>
      <c r="E46" s="267">
        <f t="shared" si="8"/>
        <v>0</v>
      </c>
      <c r="F46" s="9">
        <f t="shared" si="8"/>
        <v>0</v>
      </c>
    </row>
    <row r="47" spans="1:6" ht="18.75" customHeight="1" x14ac:dyDescent="0.25">
      <c r="A47" s="285" t="s">
        <v>40</v>
      </c>
      <c r="B47" s="257">
        <f>'Balance inicial'!E26</f>
        <v>0</v>
      </c>
      <c r="C47" s="259">
        <f t="shared" ref="C47:F48" si="9">B47</f>
        <v>0</v>
      </c>
      <c r="D47" s="259">
        <f t="shared" si="9"/>
        <v>0</v>
      </c>
      <c r="E47" s="259">
        <f t="shared" si="9"/>
        <v>0</v>
      </c>
      <c r="F47" s="7">
        <f t="shared" si="9"/>
        <v>0</v>
      </c>
    </row>
    <row r="48" spans="1:6" ht="18.75" customHeight="1" x14ac:dyDescent="0.25">
      <c r="A48" s="285" t="s">
        <v>41</v>
      </c>
      <c r="B48" s="257">
        <f>'Balance inicial'!E27</f>
        <v>0</v>
      </c>
      <c r="C48" s="259">
        <f t="shared" si="9"/>
        <v>0</v>
      </c>
      <c r="D48" s="259">
        <f t="shared" si="9"/>
        <v>0</v>
      </c>
      <c r="E48" s="259">
        <f t="shared" si="9"/>
        <v>0</v>
      </c>
      <c r="F48" s="7">
        <f t="shared" si="9"/>
        <v>0</v>
      </c>
    </row>
    <row r="49" spans="1:6" ht="21" customHeight="1" x14ac:dyDescent="0.25">
      <c r="A49" s="256" t="s">
        <v>42</v>
      </c>
      <c r="B49" s="258">
        <f>SUM(B50:B51,B55,B56,B59)</f>
        <v>0</v>
      </c>
      <c r="C49" s="258">
        <f>SUM(C50:C51,C55,C56,C59)</f>
        <v>0</v>
      </c>
      <c r="D49" s="258">
        <f>SUM(D50:D51,D55,D56,D59)</f>
        <v>0</v>
      </c>
      <c r="E49" s="258">
        <f>SUM(E50:E51,E55,E56,E59)</f>
        <v>0</v>
      </c>
      <c r="F49" s="47">
        <f>SUM(F50:F51,F55,F56,F59)</f>
        <v>0</v>
      </c>
    </row>
    <row r="50" spans="1:6" ht="18.75" customHeight="1" x14ac:dyDescent="0.25">
      <c r="A50" s="287" t="s">
        <v>43</v>
      </c>
      <c r="B50" s="257">
        <f>'Balance inicial'!E29</f>
        <v>0</v>
      </c>
      <c r="C50" s="259">
        <f>B50</f>
        <v>0</v>
      </c>
      <c r="D50" s="259">
        <f t="shared" ref="D50:F50" si="10">C50</f>
        <v>0</v>
      </c>
      <c r="E50" s="259">
        <f t="shared" si="10"/>
        <v>0</v>
      </c>
      <c r="F50" s="7">
        <f t="shared" si="10"/>
        <v>0</v>
      </c>
    </row>
    <row r="51" spans="1:6" ht="18.75" customHeight="1" x14ac:dyDescent="0.25">
      <c r="A51" s="281" t="s">
        <v>44</v>
      </c>
      <c r="B51" s="261">
        <f>SUM(B52:B54)</f>
        <v>0</v>
      </c>
      <c r="C51" s="261">
        <f>SUM(C52:C54)</f>
        <v>0</v>
      </c>
      <c r="D51" s="261">
        <f>SUM(D52:D54)</f>
        <v>0</v>
      </c>
      <c r="E51" s="261">
        <f>SUM(E52:E54)</f>
        <v>0</v>
      </c>
      <c r="F51" s="49">
        <f>SUM(F52:F54)</f>
        <v>0</v>
      </c>
    </row>
    <row r="52" spans="1:6" ht="18.75" customHeight="1" x14ac:dyDescent="0.25">
      <c r="A52" s="282" t="s">
        <v>36</v>
      </c>
      <c r="B52" s="261">
        <f>'Balance inicial'!E31+Financiación!B17</f>
        <v>0</v>
      </c>
      <c r="C52" s="263">
        <f>B52</f>
        <v>0</v>
      </c>
      <c r="D52" s="263">
        <f t="shared" ref="D52:F52" si="11">C52</f>
        <v>0</v>
      </c>
      <c r="E52" s="263">
        <f t="shared" si="11"/>
        <v>0</v>
      </c>
      <c r="F52" s="203">
        <f t="shared" si="11"/>
        <v>0</v>
      </c>
    </row>
    <row r="53" spans="1:6" ht="18.75" customHeight="1" x14ac:dyDescent="0.25">
      <c r="A53" s="282" t="s">
        <v>37</v>
      </c>
      <c r="B53" s="266">
        <f>'Balance inicial'!E32</f>
        <v>0</v>
      </c>
      <c r="C53" s="269">
        <v>0</v>
      </c>
      <c r="D53" s="269">
        <f t="shared" ref="C53:F54" si="12">C53</f>
        <v>0</v>
      </c>
      <c r="E53" s="269">
        <f t="shared" si="12"/>
        <v>0</v>
      </c>
      <c r="F53" s="18">
        <f t="shared" si="12"/>
        <v>0</v>
      </c>
    </row>
    <row r="54" spans="1:6" ht="18.75" customHeight="1" x14ac:dyDescent="0.25">
      <c r="A54" s="283" t="s">
        <v>45</v>
      </c>
      <c r="B54" s="262">
        <f>'Balance inicial'!E33</f>
        <v>0</v>
      </c>
      <c r="C54" s="265">
        <f t="shared" si="12"/>
        <v>0</v>
      </c>
      <c r="D54" s="265">
        <f t="shared" si="12"/>
        <v>0</v>
      </c>
      <c r="E54" s="265">
        <f t="shared" si="12"/>
        <v>0</v>
      </c>
      <c r="F54" s="20">
        <f t="shared" si="12"/>
        <v>0</v>
      </c>
    </row>
    <row r="55" spans="1:6" ht="18.75" customHeight="1" x14ac:dyDescent="0.25">
      <c r="A55" s="287" t="s">
        <v>46</v>
      </c>
      <c r="B55" s="262">
        <f>'Balance inicial'!E34</f>
        <v>0</v>
      </c>
      <c r="C55" s="267">
        <f>B55</f>
        <v>0</v>
      </c>
      <c r="D55" s="267">
        <f t="shared" ref="D55:F55" si="13">C55</f>
        <v>0</v>
      </c>
      <c r="E55" s="267">
        <f t="shared" si="13"/>
        <v>0</v>
      </c>
      <c r="F55" s="9">
        <f t="shared" si="13"/>
        <v>0</v>
      </c>
    </row>
    <row r="56" spans="1:6" ht="18.75" customHeight="1" x14ac:dyDescent="0.25">
      <c r="A56" s="281" t="s">
        <v>47</v>
      </c>
      <c r="B56" s="261">
        <f>SUM(B57:B58)</f>
        <v>0</v>
      </c>
      <c r="C56" s="261">
        <f>SUM(C57:C58)</f>
        <v>0</v>
      </c>
      <c r="D56" s="261">
        <f>SUM(D57:D58)</f>
        <v>0</v>
      </c>
      <c r="E56" s="261">
        <f>SUM(E57:E58)</f>
        <v>0</v>
      </c>
      <c r="F56" s="49">
        <f>SUM(F57:F58)</f>
        <v>0</v>
      </c>
    </row>
    <row r="57" spans="1:6" ht="18.75" customHeight="1" x14ac:dyDescent="0.25">
      <c r="A57" s="282" t="s">
        <v>49</v>
      </c>
      <c r="B57" s="261">
        <f>'Balance inicial'!E36</f>
        <v>0</v>
      </c>
      <c r="C57" s="271">
        <f>B57</f>
        <v>0</v>
      </c>
      <c r="D57" s="271">
        <f t="shared" ref="D57:F57" si="14">C57</f>
        <v>0</v>
      </c>
      <c r="E57" s="271">
        <f t="shared" si="14"/>
        <v>0</v>
      </c>
      <c r="F57" s="253">
        <f t="shared" si="14"/>
        <v>0</v>
      </c>
    </row>
    <row r="58" spans="1:6" ht="18.75" customHeight="1" x14ac:dyDescent="0.25">
      <c r="A58" s="282" t="s">
        <v>48</v>
      </c>
      <c r="B58" s="270">
        <f>'Balance inicial'!E37</f>
        <v>0</v>
      </c>
      <c r="C58" s="272">
        <f t="shared" ref="C58:F59" si="15">B58</f>
        <v>0</v>
      </c>
      <c r="D58" s="272">
        <f t="shared" si="15"/>
        <v>0</v>
      </c>
      <c r="E58" s="272">
        <f t="shared" si="15"/>
        <v>0</v>
      </c>
      <c r="F58" s="277">
        <f t="shared" si="15"/>
        <v>0</v>
      </c>
    </row>
    <row r="59" spans="1:6" ht="18.75" customHeight="1" x14ac:dyDescent="0.25">
      <c r="A59" s="285" t="s">
        <v>13</v>
      </c>
      <c r="B59" s="262">
        <f>'Balance inicial'!E38</f>
        <v>0</v>
      </c>
      <c r="C59" s="270">
        <f t="shared" si="15"/>
        <v>0</v>
      </c>
      <c r="D59" s="270">
        <f t="shared" si="15"/>
        <v>0</v>
      </c>
      <c r="E59" s="270">
        <f t="shared" si="15"/>
        <v>0</v>
      </c>
      <c r="F59" s="278">
        <f t="shared" si="15"/>
        <v>0</v>
      </c>
    </row>
    <row r="60" spans="1:6" s="3" customFormat="1" ht="23.25" customHeight="1" thickBot="1" x14ac:dyDescent="0.3">
      <c r="A60" s="274" t="s">
        <v>194</v>
      </c>
      <c r="B60" s="279">
        <f>SUM(B27,B40,B49)</f>
        <v>0</v>
      </c>
      <c r="C60" s="279">
        <f>SUM(C27,C40,C49)</f>
        <v>0</v>
      </c>
      <c r="D60" s="279">
        <f>SUM(D27,D40,D49)</f>
        <v>0</v>
      </c>
      <c r="E60" s="279">
        <f>SUM(E27,E40,E49)</f>
        <v>0</v>
      </c>
      <c r="F60" s="217">
        <f>SUM(F27,F40,F49)</f>
        <v>0</v>
      </c>
    </row>
  </sheetData>
  <sheetProtection algorithmName="SHA-512" hashValue="Sfcfm+/WU5Z4rHYWf7ISZRT4ENi4hm0GSpNWwsNx88HF1jaobWtuHE7ikghBEYnZGp90WlUUE9q9tR2ewNpArQ==" saltValue="cLaqOyZUSUQKpXZUIdU7rw==" spinCount="100000" sheet="1" objects="1" scenarios="1"/>
  <mergeCells count="2">
    <mergeCell ref="B1:F1"/>
    <mergeCell ref="B2:F2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7" orientation="portrait" r:id="rId1"/>
  <headerFooter>
    <oddHeader>&amp;L&amp;"-,Negrita"&amp;10HERRAMIENTA DE CÁLCULO PREVISIONES ECONÓMICO-FINANCIERAS&amp;C&amp;"-,Negrita"&amp;10BALANCE&amp;R&amp;G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C9" sqref="C9"/>
    </sheetView>
  </sheetViews>
  <sheetFormatPr baseColWidth="10" defaultRowHeight="15" x14ac:dyDescent="0.25"/>
  <cols>
    <col min="1" max="1" width="33.7109375" customWidth="1"/>
    <col min="2" max="7" width="14.5703125" style="23" customWidth="1"/>
  </cols>
  <sheetData>
    <row r="1" spans="1:7" x14ac:dyDescent="0.25">
      <c r="A1" s="189" t="s">
        <v>185</v>
      </c>
      <c r="B1" s="330">
        <f>Presupuesto!F1</f>
        <v>0</v>
      </c>
      <c r="C1" s="330"/>
      <c r="D1" s="330"/>
      <c r="E1" s="330"/>
    </row>
    <row r="2" spans="1:7" ht="15.75" customHeight="1" x14ac:dyDescent="0.25">
      <c r="A2" s="350" t="s">
        <v>186</v>
      </c>
      <c r="B2" s="344">
        <f>Presupuesto!F2</f>
        <v>0</v>
      </c>
      <c r="C2" s="344"/>
      <c r="D2" s="344"/>
      <c r="E2" s="344"/>
    </row>
    <row r="3" spans="1:7" x14ac:dyDescent="0.25">
      <c r="A3" s="350"/>
      <c r="B3" s="344"/>
      <c r="C3" s="344"/>
      <c r="D3" s="344"/>
      <c r="E3" s="344"/>
    </row>
    <row r="5" spans="1:7" ht="22.5" customHeight="1" x14ac:dyDescent="0.25">
      <c r="A5" s="349" t="s">
        <v>131</v>
      </c>
      <c r="B5" s="349"/>
      <c r="C5" s="349"/>
      <c r="D5" s="349"/>
      <c r="E5" s="349"/>
      <c r="F5" s="349"/>
      <c r="G5" s="349"/>
    </row>
    <row r="6" spans="1:7" ht="20.25" customHeight="1" x14ac:dyDescent="0.25">
      <c r="A6" s="222" t="s">
        <v>202</v>
      </c>
      <c r="B6" s="215">
        <f>'Balance inicial'!B5</f>
        <v>0</v>
      </c>
      <c r="C6" s="215">
        <f>B6+1</f>
        <v>1</v>
      </c>
      <c r="D6" s="215">
        <f>C6+1</f>
        <v>2</v>
      </c>
      <c r="E6" s="215">
        <f t="shared" ref="E6:G6" si="0">D6+1</f>
        <v>3</v>
      </c>
      <c r="F6" s="215">
        <f t="shared" si="0"/>
        <v>4</v>
      </c>
      <c r="G6" s="215">
        <f t="shared" si="0"/>
        <v>5</v>
      </c>
    </row>
    <row r="7" spans="1:7" ht="20.25" customHeight="1" x14ac:dyDescent="0.25">
      <c r="A7" s="211" t="s">
        <v>93</v>
      </c>
      <c r="B7" s="296">
        <f>IF('Previsión Ingresos y Gastos'!B4=0,'Previsión Ingresos y Gastos'!I20,0)</f>
        <v>0</v>
      </c>
      <c r="C7" s="212">
        <f>'Previsión Ingresos y Gastos'!J20</f>
        <v>0</v>
      </c>
      <c r="D7" s="212">
        <f>C7*(1+'Previsión Ingresos y Gastos'!$G$7)</f>
        <v>0</v>
      </c>
      <c r="E7" s="212">
        <f>D7*(1+'Previsión Ingresos y Gastos'!$G$7)</f>
        <v>0</v>
      </c>
      <c r="F7" s="212">
        <f>E7*(1+'Previsión Ingresos y Gastos'!$G$7)</f>
        <v>0</v>
      </c>
      <c r="G7" s="212">
        <f>F7*(1+'Previsión Ingresos y Gastos'!$G$7)</f>
        <v>0</v>
      </c>
    </row>
    <row r="8" spans="1:7" ht="20.25" customHeight="1" x14ac:dyDescent="0.25">
      <c r="A8" s="211" t="s">
        <v>94</v>
      </c>
      <c r="B8" s="297">
        <f>IF('Previsión Ingresos y Gastos'!$B$4=0,'Previsión Ingresos y Gastos'!D27,0)</f>
        <v>0</v>
      </c>
      <c r="C8" s="212">
        <f>'Previsión Ingresos y Gastos'!D27*(1+'Previsión Ingresos y Gastos'!$B$7)</f>
        <v>0</v>
      </c>
      <c r="D8" s="212">
        <f>C8*(1+'Previsión Ingresos y Gastos'!$B$7)</f>
        <v>0</v>
      </c>
      <c r="E8" s="212">
        <f>D8*(1+'Previsión Ingresos y Gastos'!$B$7)</f>
        <v>0</v>
      </c>
      <c r="F8" s="212">
        <f>E8*(1+'Previsión Ingresos y Gastos'!$B$7)</f>
        <v>0</v>
      </c>
      <c r="G8" s="212">
        <f>F8*(1+'Previsión Ingresos y Gastos'!$B$7)</f>
        <v>0</v>
      </c>
    </row>
    <row r="9" spans="1:7" ht="20.25" customHeight="1" x14ac:dyDescent="0.25">
      <c r="A9" s="211" t="s">
        <v>95</v>
      </c>
      <c r="B9" s="297">
        <f>IF('Previsión Ingresos y Gastos'!$B$4=0,'Previsión Ingresos y Gastos'!D32,0)</f>
        <v>0</v>
      </c>
      <c r="C9" s="212">
        <f>'Previsión Ingresos y Gastos'!D32*(1+'Previsión Ingresos y Gastos'!$B$7)</f>
        <v>0</v>
      </c>
      <c r="D9" s="212">
        <f>C9*(1+'Previsión Ingresos y Gastos'!$B$7)</f>
        <v>0</v>
      </c>
      <c r="E9" s="212">
        <f>D9*(1+'Previsión Ingresos y Gastos'!$B$7)</f>
        <v>0</v>
      </c>
      <c r="F9" s="212">
        <f>E9*(1+'Previsión Ingresos y Gastos'!$B$7)</f>
        <v>0</v>
      </c>
      <c r="G9" s="212">
        <f>F9*(1+'Previsión Ingresos y Gastos'!$B$7)</f>
        <v>0</v>
      </c>
    </row>
    <row r="10" spans="1:7" ht="20.25" customHeight="1" x14ac:dyDescent="0.25">
      <c r="A10" s="211" t="s">
        <v>96</v>
      </c>
      <c r="B10" s="297">
        <f>IF('Previsión Ingresos y Gastos'!$B$4=0,'Previsión Ingresos y Gastos'!D31,0)</f>
        <v>0</v>
      </c>
      <c r="C10" s="212">
        <f>'Previsión Ingresos y Gastos'!D31*(1+'Previsión Ingresos y Gastos'!$B$7)</f>
        <v>0</v>
      </c>
      <c r="D10" s="212">
        <f>C10*(1+'Previsión Ingresos y Gastos'!$B$7)</f>
        <v>0</v>
      </c>
      <c r="E10" s="212">
        <f>D10*(1+'Previsión Ingresos y Gastos'!$B$7)</f>
        <v>0</v>
      </c>
      <c r="F10" s="212">
        <f>E10*(1+'Previsión Ingresos y Gastos'!$B$7)</f>
        <v>0</v>
      </c>
      <c r="G10" s="212">
        <f>F10*(1+'Previsión Ingresos y Gastos'!$B$7)</f>
        <v>0</v>
      </c>
    </row>
    <row r="11" spans="1:7" ht="20.25" customHeight="1" x14ac:dyDescent="0.25">
      <c r="A11" s="211" t="s">
        <v>97</v>
      </c>
      <c r="B11" s="212">
        <v>0</v>
      </c>
      <c r="C11" s="212">
        <f>Presupuesto!G22</f>
        <v>0</v>
      </c>
      <c r="D11" s="212">
        <f>Presupuesto!H22</f>
        <v>0</v>
      </c>
      <c r="E11" s="212">
        <f>Presupuesto!I22</f>
        <v>0</v>
      </c>
      <c r="F11" s="212">
        <f>Presupuesto!J22</f>
        <v>0</v>
      </c>
      <c r="G11" s="212">
        <f>Presupuesto!K22</f>
        <v>0</v>
      </c>
    </row>
    <row r="12" spans="1:7" ht="20.25" customHeight="1" x14ac:dyDescent="0.25">
      <c r="A12" s="211" t="s">
        <v>98</v>
      </c>
      <c r="B12" s="212">
        <f>Balance!$B$39/5</f>
        <v>0</v>
      </c>
      <c r="C12" s="212">
        <f>Balance!$B$39/5</f>
        <v>0</v>
      </c>
      <c r="D12" s="212">
        <f>Balance!$B$39/5</f>
        <v>0</v>
      </c>
      <c r="E12" s="212">
        <f>Balance!$B$39/5</f>
        <v>0</v>
      </c>
      <c r="F12" s="212">
        <f>Balance!$B$39/5</f>
        <v>0</v>
      </c>
      <c r="G12" s="212">
        <f>Balance!$B$39/5</f>
        <v>0</v>
      </c>
    </row>
    <row r="13" spans="1:7" ht="22.5" customHeight="1" x14ac:dyDescent="0.25">
      <c r="A13" s="213" t="s">
        <v>99</v>
      </c>
      <c r="B13" s="214">
        <f>B7-B8-B9-B10-B11+B12</f>
        <v>0</v>
      </c>
      <c r="C13" s="214">
        <f t="shared" ref="C13:G13" si="1">C7-C8-C9-C10-C11+C12</f>
        <v>0</v>
      </c>
      <c r="D13" s="214">
        <f t="shared" si="1"/>
        <v>0</v>
      </c>
      <c r="E13" s="214">
        <f t="shared" si="1"/>
        <v>0</v>
      </c>
      <c r="F13" s="214">
        <f t="shared" si="1"/>
        <v>0</v>
      </c>
      <c r="G13" s="214">
        <f t="shared" si="1"/>
        <v>0</v>
      </c>
    </row>
    <row r="14" spans="1:7" s="58" customFormat="1" ht="20.25" customHeight="1" x14ac:dyDescent="0.2">
      <c r="A14" s="211" t="s">
        <v>100</v>
      </c>
      <c r="B14" s="212">
        <f>'Previsión Ingresos y Gastos'!I22</f>
        <v>0</v>
      </c>
      <c r="C14" s="212">
        <f>'Previsión Ingresos y Gastos'!J22</f>
        <v>0</v>
      </c>
      <c r="D14" s="212">
        <f>'Previsión Ingresos y Gastos'!K22</f>
        <v>0</v>
      </c>
      <c r="E14" s="212">
        <f>'Previsión Ingresos y Gastos'!L22</f>
        <v>0</v>
      </c>
      <c r="F14" s="212">
        <f>'Previsión Ingresos y Gastos'!M22</f>
        <v>0</v>
      </c>
      <c r="G14" s="212">
        <f>'Previsión Ingresos y Gastos'!N22</f>
        <v>0</v>
      </c>
    </row>
    <row r="15" spans="1:7" s="58" customFormat="1" ht="20.25" customHeight="1" x14ac:dyDescent="0.2">
      <c r="A15" s="211" t="s">
        <v>101</v>
      </c>
      <c r="B15" s="298">
        <v>0</v>
      </c>
      <c r="C15" s="212">
        <f>Financiación!B16+Financiación!B22</f>
        <v>0</v>
      </c>
      <c r="D15" s="212">
        <f>Financiación!C16</f>
        <v>0</v>
      </c>
      <c r="E15" s="212">
        <f>Financiación!D16</f>
        <v>0</v>
      </c>
      <c r="F15" s="212">
        <f>Financiación!E16</f>
        <v>0</v>
      </c>
      <c r="G15" s="212">
        <f>Financiación!F16</f>
        <v>0</v>
      </c>
    </row>
    <row r="16" spans="1:7" ht="22.5" customHeight="1" x14ac:dyDescent="0.25">
      <c r="A16" s="213" t="s">
        <v>102</v>
      </c>
      <c r="B16" s="214">
        <f>B14-B15</f>
        <v>0</v>
      </c>
      <c r="C16" s="214">
        <f>C14-C15</f>
        <v>0</v>
      </c>
      <c r="D16" s="214">
        <f t="shared" ref="D16:G16" si="2">D14-D15</f>
        <v>0</v>
      </c>
      <c r="E16" s="214">
        <f t="shared" si="2"/>
        <v>0</v>
      </c>
      <c r="F16" s="214">
        <f t="shared" si="2"/>
        <v>0</v>
      </c>
      <c r="G16" s="214">
        <f t="shared" si="2"/>
        <v>0</v>
      </c>
    </row>
    <row r="17" spans="1:7" ht="9.75" customHeight="1" x14ac:dyDescent="0.25">
      <c r="A17" s="351"/>
      <c r="B17" s="351"/>
      <c r="C17" s="351"/>
      <c r="D17" s="351"/>
      <c r="E17" s="351"/>
      <c r="F17" s="351"/>
      <c r="G17" s="351"/>
    </row>
    <row r="18" spans="1:7" ht="22.5" customHeight="1" x14ac:dyDescent="0.25">
      <c r="A18" s="213" t="s">
        <v>103</v>
      </c>
      <c r="B18" s="214">
        <f t="shared" ref="B18:G18" si="3">B13+B16</f>
        <v>0</v>
      </c>
      <c r="C18" s="214">
        <f t="shared" si="3"/>
        <v>0</v>
      </c>
      <c r="D18" s="214">
        <f t="shared" si="3"/>
        <v>0</v>
      </c>
      <c r="E18" s="214">
        <f t="shared" si="3"/>
        <v>0</v>
      </c>
      <c r="F18" s="214">
        <f t="shared" si="3"/>
        <v>0</v>
      </c>
      <c r="G18" s="214">
        <f t="shared" si="3"/>
        <v>0</v>
      </c>
    </row>
    <row r="19" spans="1:7" ht="19.5" customHeight="1" x14ac:dyDescent="0.25">
      <c r="A19" s="211" t="s">
        <v>104</v>
      </c>
      <c r="B19" s="212">
        <f t="shared" ref="B19:G19" si="4">IF(B18&gt;=0,B18*25%,0)</f>
        <v>0</v>
      </c>
      <c r="C19" s="212">
        <f t="shared" si="4"/>
        <v>0</v>
      </c>
      <c r="D19" s="212">
        <f t="shared" si="4"/>
        <v>0</v>
      </c>
      <c r="E19" s="212">
        <f t="shared" si="4"/>
        <v>0</v>
      </c>
      <c r="F19" s="212">
        <f t="shared" si="4"/>
        <v>0</v>
      </c>
      <c r="G19" s="212">
        <f t="shared" si="4"/>
        <v>0</v>
      </c>
    </row>
    <row r="20" spans="1:7" ht="22.5" customHeight="1" x14ac:dyDescent="0.25">
      <c r="A20" s="213" t="s">
        <v>105</v>
      </c>
      <c r="B20" s="214">
        <f t="shared" ref="B20:G20" si="5">B18-B19</f>
        <v>0</v>
      </c>
      <c r="C20" s="214">
        <f t="shared" si="5"/>
        <v>0</v>
      </c>
      <c r="D20" s="214">
        <f t="shared" si="5"/>
        <v>0</v>
      </c>
      <c r="E20" s="214">
        <f t="shared" si="5"/>
        <v>0</v>
      </c>
      <c r="F20" s="214">
        <f t="shared" si="5"/>
        <v>0</v>
      </c>
      <c r="G20" s="214">
        <f t="shared" si="5"/>
        <v>0</v>
      </c>
    </row>
  </sheetData>
  <sheetProtection algorithmName="SHA-512" hashValue="64grsf3l9kp4xNG3n6hPod+YroNUvClTRZx0ZJYDqawL73o5WmY7s8byJLXohgx2Dk7EnMSThhex+o5fTIJwDw==" saltValue="YhTeNVrRYoK5D8vL9ZCNtw==" spinCount="100000" sheet="1" objects="1" scenarios="1"/>
  <mergeCells count="5">
    <mergeCell ref="A5:G5"/>
    <mergeCell ref="B1:E1"/>
    <mergeCell ref="B2:E3"/>
    <mergeCell ref="A2:A3"/>
    <mergeCell ref="A17:G17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&amp;L&amp;"-,Negrita"&amp;10HERRAMIENTA DE CÁLCULO PREVISIONES ECONÓMICO-FINANCIERAS&amp;C&amp;"-,Negrita"&amp;10CUENTA DE RESULTADOS&amp;R&amp;G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activeCell="F22" sqref="F22:G22"/>
    </sheetView>
  </sheetViews>
  <sheetFormatPr baseColWidth="10" defaultRowHeight="15" x14ac:dyDescent="0.25"/>
  <cols>
    <col min="1" max="1" width="30.42578125" customWidth="1"/>
    <col min="2" max="3" width="13.140625" customWidth="1"/>
    <col min="4" max="4" width="12.85546875" customWidth="1"/>
  </cols>
  <sheetData>
    <row r="1" spans="1:7" s="139" customFormat="1" ht="18.75" customHeight="1" x14ac:dyDescent="0.25">
      <c r="A1" s="190" t="s">
        <v>185</v>
      </c>
      <c r="B1" s="330">
        <f>Presupuesto!F1</f>
        <v>0</v>
      </c>
      <c r="C1" s="330"/>
      <c r="D1" s="330"/>
      <c r="E1" s="330"/>
      <c r="F1" s="330"/>
      <c r="G1" s="330"/>
    </row>
    <row r="2" spans="1:7" s="139" customFormat="1" ht="18.75" customHeight="1" x14ac:dyDescent="0.25">
      <c r="A2" s="190" t="s">
        <v>186</v>
      </c>
      <c r="B2" s="330">
        <f>Presupuesto!F2</f>
        <v>0</v>
      </c>
      <c r="C2" s="330"/>
      <c r="D2" s="330"/>
      <c r="E2" s="330"/>
      <c r="F2" s="330"/>
      <c r="G2" s="330"/>
    </row>
    <row r="3" spans="1:7" x14ac:dyDescent="0.25">
      <c r="A3" s="190"/>
      <c r="B3" s="139"/>
      <c r="C3" s="139"/>
      <c r="D3" s="139"/>
      <c r="E3" s="139"/>
      <c r="F3" s="139"/>
    </row>
    <row r="4" spans="1:7" ht="24.75" customHeight="1" x14ac:dyDescent="0.25">
      <c r="A4" s="329" t="s">
        <v>50</v>
      </c>
      <c r="B4" s="329"/>
      <c r="C4" s="329"/>
      <c r="D4" s="329"/>
      <c r="E4" s="329"/>
    </row>
    <row r="5" spans="1:7" ht="9" customHeight="1" x14ac:dyDescent="0.25"/>
    <row r="6" spans="1:7" ht="20.25" customHeight="1" x14ac:dyDescent="0.25">
      <c r="A6" s="84" t="s">
        <v>79</v>
      </c>
      <c r="B6" s="25" t="s">
        <v>81</v>
      </c>
      <c r="C6" s="25" t="s">
        <v>80</v>
      </c>
    </row>
    <row r="7" spans="1:7" s="77" customFormat="1" ht="27" customHeight="1" x14ac:dyDescent="0.25">
      <c r="A7" s="66" t="s">
        <v>82</v>
      </c>
      <c r="B7" s="89" t="e">
        <f>Balance!B13/Balance!B49</f>
        <v>#DIV/0!</v>
      </c>
      <c r="C7" s="358" t="s">
        <v>91</v>
      </c>
      <c r="D7" s="358"/>
      <c r="E7" s="358"/>
    </row>
    <row r="8" spans="1:7" s="77" customFormat="1" ht="27" customHeight="1" x14ac:dyDescent="0.25">
      <c r="A8" s="66" t="s">
        <v>83</v>
      </c>
      <c r="B8" s="89" t="e">
        <f>Balance!B40/Balance!B27</f>
        <v>#DIV/0!</v>
      </c>
      <c r="C8" s="358" t="s">
        <v>177</v>
      </c>
      <c r="D8" s="358"/>
      <c r="E8" s="358"/>
    </row>
    <row r="9" spans="1:7" s="77" customFormat="1" ht="27" customHeight="1" x14ac:dyDescent="0.25">
      <c r="A9" s="66" t="s">
        <v>84</v>
      </c>
      <c r="B9" s="90" t="e">
        <f>(Balance!B27/(Balance!B40+Balance!B49))*100%</f>
        <v>#DIV/0!</v>
      </c>
      <c r="C9" s="358" t="s">
        <v>92</v>
      </c>
      <c r="D9" s="358"/>
      <c r="E9" s="358"/>
    </row>
    <row r="11" spans="1:7" ht="20.25" customHeight="1" x14ac:dyDescent="0.25">
      <c r="A11" s="84" t="s">
        <v>88</v>
      </c>
      <c r="B11" s="25" t="s">
        <v>81</v>
      </c>
      <c r="C11" s="25" t="s">
        <v>80</v>
      </c>
    </row>
    <row r="12" spans="1:7" ht="27" customHeight="1" x14ac:dyDescent="0.25">
      <c r="A12" s="66" t="s">
        <v>85</v>
      </c>
      <c r="B12" s="275" t="e">
        <f>('Cuenta Resultado'!E13/Balance!D23)*100</f>
        <v>#DIV/0!</v>
      </c>
      <c r="C12" s="358" t="s">
        <v>209</v>
      </c>
      <c r="D12" s="358"/>
      <c r="E12" s="358"/>
    </row>
    <row r="13" spans="1:7" ht="15" customHeight="1" x14ac:dyDescent="0.25">
      <c r="A13" s="42"/>
      <c r="B13" s="41"/>
      <c r="C13" s="73"/>
    </row>
    <row r="14" spans="1:7" ht="23.25" customHeight="1" x14ac:dyDescent="0.25">
      <c r="A14" s="42"/>
      <c r="B14" s="79">
        <f>'Balance inicial'!B5</f>
        <v>0</v>
      </c>
      <c r="C14" s="79">
        <f>B14+1</f>
        <v>1</v>
      </c>
      <c r="D14" s="79">
        <f t="shared" ref="D14:G14" si="0">C14+1</f>
        <v>2</v>
      </c>
      <c r="E14" s="79">
        <f t="shared" si="0"/>
        <v>3</v>
      </c>
      <c r="F14" s="79">
        <f t="shared" si="0"/>
        <v>4</v>
      </c>
      <c r="G14" s="79">
        <f t="shared" si="0"/>
        <v>5</v>
      </c>
    </row>
    <row r="15" spans="1:7" ht="23.25" customHeight="1" x14ac:dyDescent="0.25">
      <c r="A15" s="53" t="s">
        <v>175</v>
      </c>
      <c r="B15" s="78">
        <f>Presupuesto!B22</f>
        <v>0</v>
      </c>
      <c r="C15" s="78">
        <f>'Cuenta Resultado'!C18</f>
        <v>0</v>
      </c>
      <c r="D15" s="78">
        <f>'Cuenta Resultado'!D18</f>
        <v>0</v>
      </c>
      <c r="E15" s="78">
        <f>'Cuenta Resultado'!E18</f>
        <v>0</v>
      </c>
      <c r="F15" s="78">
        <f>'Cuenta Resultado'!F18</f>
        <v>0</v>
      </c>
      <c r="G15" s="78">
        <f>'Cuenta Resultado'!G18</f>
        <v>0</v>
      </c>
    </row>
    <row r="16" spans="1:7" ht="23.25" customHeight="1" x14ac:dyDescent="0.25">
      <c r="A16" s="83" t="s">
        <v>176</v>
      </c>
      <c r="B16" s="74">
        <f>-B15</f>
        <v>0</v>
      </c>
      <c r="C16" s="78">
        <f>IF(C14&lt;=$G$14,C15,0)</f>
        <v>0</v>
      </c>
      <c r="D16" s="78">
        <f>IF(D14&lt;=$G$14,D15,0)</f>
        <v>0</v>
      </c>
      <c r="E16" s="78">
        <f>IF(E14&lt;=$G$14,E15,0)</f>
        <v>0</v>
      </c>
      <c r="F16" s="78">
        <f>IF(F14&lt;=$G$14,F15,0)</f>
        <v>0</v>
      </c>
      <c r="G16" s="78">
        <f>IF(G14&lt;=$G$14,G15,0)</f>
        <v>0</v>
      </c>
    </row>
    <row r="17" spans="1:8" ht="13.5" customHeight="1" x14ac:dyDescent="0.25">
      <c r="A17" s="42"/>
      <c r="B17" s="78"/>
      <c r="C17" s="78"/>
      <c r="D17" s="78"/>
      <c r="E17" s="78"/>
      <c r="F17" s="78"/>
    </row>
    <row r="18" spans="1:8" ht="23.25" customHeight="1" x14ac:dyDescent="0.25">
      <c r="A18" s="66" t="s">
        <v>86</v>
      </c>
      <c r="B18" s="85">
        <f>NPV(Financiación!D9,B16,C16,D16,E16,F16,G16)</f>
        <v>0</v>
      </c>
      <c r="C18" s="69"/>
    </row>
    <row r="19" spans="1:8" ht="23.25" customHeight="1" x14ac:dyDescent="0.25">
      <c r="A19" s="66" t="s">
        <v>87</v>
      </c>
      <c r="B19" s="86" t="e">
        <f>IRR(B16:G16)</f>
        <v>#NUM!</v>
      </c>
      <c r="C19" s="42"/>
    </row>
    <row r="21" spans="1:8" ht="15.75" x14ac:dyDescent="0.25">
      <c r="A21" s="357" t="s">
        <v>89</v>
      </c>
      <c r="B21" s="87">
        <f>B14</f>
        <v>0</v>
      </c>
      <c r="C21" s="87">
        <f t="shared" ref="C21:E21" si="1">C14</f>
        <v>1</v>
      </c>
      <c r="D21" s="87">
        <f t="shared" si="1"/>
        <v>2</v>
      </c>
      <c r="E21" s="87">
        <f t="shared" si="1"/>
        <v>3</v>
      </c>
      <c r="F21" s="356" t="s">
        <v>80</v>
      </c>
      <c r="G21" s="356"/>
    </row>
    <row r="22" spans="1:8" ht="30.75" customHeight="1" x14ac:dyDescent="0.25">
      <c r="A22" s="357"/>
      <c r="B22" s="88" t="e">
        <f>IF('Previsión Ingresos y Gastos'!B4=0,'Cuenta Resultado'!#REF!-'Cuenta Resultado'!B8-'Cuenta Resultado'!B9-'Cuenta Resultado'!B10,0)</f>
        <v>#REF!</v>
      </c>
      <c r="C22" s="88">
        <f>'Cuenta Resultado'!C7-'Cuenta Resultado'!C8-'Cuenta Resultado'!C9-'Cuenta Resultado'!C10</f>
        <v>0</v>
      </c>
      <c r="D22" s="88">
        <f>'Cuenta Resultado'!D7-'Cuenta Resultado'!D8-'Cuenta Resultado'!D9-'Cuenta Resultado'!D10</f>
        <v>0</v>
      </c>
      <c r="E22" s="88">
        <f>'Cuenta Resultado'!E7-'Cuenta Resultado'!E8-'Cuenta Resultado'!E9-'Cuenta Resultado'!E10</f>
        <v>0</v>
      </c>
      <c r="F22" s="355" t="s">
        <v>90</v>
      </c>
      <c r="G22" s="355"/>
      <c r="H22" s="80"/>
    </row>
    <row r="23" spans="1:8" ht="14.25" customHeight="1" x14ac:dyDescent="0.25"/>
    <row r="24" spans="1:8" ht="24" customHeight="1" x14ac:dyDescent="0.25">
      <c r="A24" s="353" t="s">
        <v>155</v>
      </c>
      <c r="B24" s="353"/>
      <c r="C24" s="353"/>
      <c r="D24" s="353"/>
      <c r="E24" s="353"/>
      <c r="F24" s="353"/>
      <c r="G24" s="81"/>
    </row>
    <row r="25" spans="1:8" ht="24" customHeight="1" x14ac:dyDescent="0.25">
      <c r="A25" s="354" t="s">
        <v>156</v>
      </c>
      <c r="B25" s="354"/>
      <c r="C25" s="354"/>
      <c r="D25" s="354"/>
      <c r="E25" s="354"/>
      <c r="F25" s="354"/>
      <c r="G25" s="81"/>
    </row>
    <row r="26" spans="1:8" ht="22.5" customHeight="1" x14ac:dyDescent="0.25">
      <c r="A26" s="353" t="s">
        <v>157</v>
      </c>
      <c r="B26" s="353"/>
      <c r="C26" s="353"/>
      <c r="D26" s="353"/>
      <c r="E26" s="353"/>
      <c r="F26" s="353"/>
      <c r="G26" s="82"/>
    </row>
    <row r="27" spans="1:8" ht="36" customHeight="1" x14ac:dyDescent="0.25">
      <c r="A27" s="352" t="s">
        <v>158</v>
      </c>
      <c r="B27" s="352"/>
      <c r="C27" s="352"/>
      <c r="D27" s="352"/>
      <c r="E27" s="352"/>
      <c r="F27" s="352"/>
      <c r="G27" s="82"/>
    </row>
    <row r="32" spans="1:8" ht="26.25" customHeight="1" x14ac:dyDescent="0.25"/>
    <row r="34" ht="24" customHeight="1" x14ac:dyDescent="0.25"/>
    <row r="36" ht="24" customHeight="1" x14ac:dyDescent="0.25"/>
    <row r="38" ht="24" customHeight="1" x14ac:dyDescent="0.25"/>
    <row r="40" ht="24" customHeight="1" x14ac:dyDescent="0.25"/>
  </sheetData>
  <sheetProtection algorithmName="SHA-512" hashValue="htD+O4+2oScsgsxXZSsnWyd08iPs3dUiVvR30PZvbJgV0+iWtf0G4TAl6zxYqSH1nYQHWNQLDViATweKc6Iklg==" saltValue="1H/Qb07aNpBRQ2eaZ4mzRg==" spinCount="100000" sheet="1" objects="1" scenarios="1"/>
  <mergeCells count="14">
    <mergeCell ref="B2:G2"/>
    <mergeCell ref="B1:G1"/>
    <mergeCell ref="A4:E4"/>
    <mergeCell ref="A21:A22"/>
    <mergeCell ref="C7:E7"/>
    <mergeCell ref="C8:E8"/>
    <mergeCell ref="C9:E9"/>
    <mergeCell ref="C12:E12"/>
    <mergeCell ref="A27:F27"/>
    <mergeCell ref="A26:F26"/>
    <mergeCell ref="A25:F25"/>
    <mergeCell ref="F22:G22"/>
    <mergeCell ref="F21:G21"/>
    <mergeCell ref="A24:F24"/>
  </mergeCells>
  <pageMargins left="0.70866141732283472" right="0.51181102362204722" top="0.94488188976377963" bottom="0.55118110236220474" header="0.31496062992125984" footer="0.31496062992125984"/>
  <pageSetup paperSize="9" scale="87" orientation="landscape" r:id="rId1"/>
  <headerFooter>
    <oddHeader>&amp;L&amp;"-,Negrita"&amp;10HERRAMIENTA DE CÁLCULO PREVISIONES ECONÓMICO-FINANCIERAS&amp;C&amp;"-,Negrita"&amp;10RATIOS ECONÓMICO-FINANCIEROS&amp;R&amp;G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Presupuesto</vt:lpstr>
      <vt:lpstr>Financiación</vt:lpstr>
      <vt:lpstr>Previsión Ingresos y Gastos</vt:lpstr>
      <vt:lpstr>Tesoreria</vt:lpstr>
      <vt:lpstr>Balance inicial</vt:lpstr>
      <vt:lpstr>Balance</vt:lpstr>
      <vt:lpstr>Cuenta Resultado</vt:lpstr>
      <vt:lpstr>RATIOS MEMORIA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USUARIO-03</dc:creator>
  <cp:lastModifiedBy>usuario-03</cp:lastModifiedBy>
  <cp:lastPrinted>2018-01-10T12:35:03Z</cp:lastPrinted>
  <dcterms:created xsi:type="dcterms:W3CDTF">2010-04-16T11:17:05Z</dcterms:created>
  <dcterms:modified xsi:type="dcterms:W3CDTF">2018-01-10T12:45:38Z</dcterms:modified>
</cp:coreProperties>
</file>