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OS\EDL\Submedida 19.2\Convocatoria 2019\Modelos Propios\"/>
    </mc:Choice>
  </mc:AlternateContent>
  <bookViews>
    <workbookView xWindow="0" yWindow="0" windowWidth="20490" windowHeight="8340" activeTab="6"/>
  </bookViews>
  <sheets>
    <sheet name="Presupuesto" sheetId="9" r:id="rId1"/>
    <sheet name="Financiación" sheetId="13" r:id="rId2"/>
    <sheet name="Previsión Ingresos y Gastos" sheetId="12" r:id="rId3"/>
    <sheet name="Tesoreria" sheetId="14" r:id="rId4"/>
    <sheet name="Cuenta Resultado" sheetId="11" r:id="rId5"/>
    <sheet name="Balance" sheetId="6" r:id="rId6"/>
    <sheet name="RATIOS MEMORIA" sheetId="7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7" l="1"/>
  <c r="G13" i="14" l="1"/>
  <c r="D13" i="14"/>
  <c r="E13" i="14"/>
  <c r="F13" i="14"/>
  <c r="C13" i="14"/>
  <c r="E23" i="7" l="1"/>
  <c r="C17" i="9"/>
  <c r="B8" i="11"/>
  <c r="D15" i="6"/>
  <c r="B8" i="6"/>
  <c r="E17" i="6"/>
  <c r="E15" i="6" s="1"/>
  <c r="D17" i="6"/>
  <c r="C17" i="6"/>
  <c r="C15" i="6" s="1"/>
  <c r="B17" i="6"/>
  <c r="B15" i="6" s="1"/>
  <c r="D30" i="6"/>
  <c r="D29" i="6" s="1"/>
  <c r="D28" i="6" s="1"/>
  <c r="E30" i="6"/>
  <c r="E29" i="6" s="1"/>
  <c r="E28" i="6" s="1"/>
  <c r="D43" i="6"/>
  <c r="D41" i="6" s="1"/>
  <c r="E43" i="6"/>
  <c r="E41" i="6" s="1"/>
  <c r="D52" i="6"/>
  <c r="E52" i="6"/>
  <c r="D57" i="6"/>
  <c r="E57" i="6"/>
  <c r="C7" i="6"/>
  <c r="C27" i="6" s="1"/>
  <c r="C57" i="6"/>
  <c r="C52" i="6"/>
  <c r="C43" i="6"/>
  <c r="C41" i="6" s="1"/>
  <c r="C30" i="6"/>
  <c r="C29" i="6" s="1"/>
  <c r="C28" i="6" s="1"/>
  <c r="B9" i="7" l="1"/>
  <c r="D50" i="6"/>
  <c r="D61" i="6" s="1"/>
  <c r="D7" i="6"/>
  <c r="C50" i="6"/>
  <c r="B8" i="7" s="1"/>
  <c r="E50" i="6"/>
  <c r="E61" i="6" s="1"/>
  <c r="B25" i="6"/>
  <c r="B10" i="7" l="1"/>
  <c r="C61" i="6"/>
  <c r="E7" i="6"/>
  <c r="E27" i="6" s="1"/>
  <c r="D27" i="6"/>
  <c r="C11" i="14"/>
  <c r="D50" i="12" l="1"/>
  <c r="D43" i="12"/>
  <c r="D51" i="12" s="1"/>
  <c r="I15" i="12"/>
  <c r="B9" i="11" s="1"/>
  <c r="A5" i="11"/>
  <c r="A5" i="6" s="1"/>
  <c r="A6" i="13"/>
  <c r="D37" i="12"/>
  <c r="C12" i="11" l="1"/>
  <c r="B12" i="11"/>
  <c r="D52" i="12"/>
  <c r="A6" i="12"/>
  <c r="A5" i="14" s="1"/>
  <c r="C23" i="9" l="1"/>
  <c r="C22" i="9"/>
  <c r="C21" i="9"/>
  <c r="C20" i="9"/>
  <c r="C19" i="9"/>
  <c r="C18" i="9"/>
  <c r="C16" i="9"/>
  <c r="C15" i="9"/>
  <c r="C14" i="9"/>
  <c r="C11" i="9"/>
  <c r="C12" i="9"/>
  <c r="C10" i="9"/>
  <c r="D16" i="11"/>
  <c r="E16" i="11"/>
  <c r="F16" i="11"/>
  <c r="G16" i="11"/>
  <c r="C16" i="11"/>
  <c r="I21" i="12"/>
  <c r="B12" i="14" l="1"/>
  <c r="B17" i="14" s="1"/>
  <c r="J15" i="12"/>
  <c r="B10" i="14" l="1"/>
  <c r="C10" i="14" s="1"/>
  <c r="B20" i="14" l="1"/>
  <c r="D10" i="14"/>
  <c r="C20" i="14"/>
  <c r="J13" i="12"/>
  <c r="K13" i="12" s="1"/>
  <c r="L13" i="12" s="1"/>
  <c r="M13" i="12" s="1"/>
  <c r="N13" i="12" s="1"/>
  <c r="D20" i="14" l="1"/>
  <c r="E10" i="14"/>
  <c r="B3" i="6"/>
  <c r="B2" i="6"/>
  <c r="E20" i="14" l="1"/>
  <c r="F10" i="14"/>
  <c r="F20" i="14" l="1"/>
  <c r="G10" i="14"/>
  <c r="G20" i="14" s="1"/>
  <c r="B2" i="7"/>
  <c r="B1" i="7"/>
  <c r="B2" i="11"/>
  <c r="B1" i="11"/>
  <c r="B3" i="14"/>
  <c r="B2" i="14"/>
  <c r="B3" i="12" l="1"/>
  <c r="B2" i="12"/>
  <c r="B3" i="13"/>
  <c r="B2" i="13"/>
  <c r="B26" i="13"/>
  <c r="B25" i="13"/>
  <c r="B30" i="13"/>
  <c r="B19" i="13" s="1"/>
  <c r="D34" i="9"/>
  <c r="D30" i="9"/>
  <c r="D31" i="9"/>
  <c r="D32" i="9"/>
  <c r="D33" i="9"/>
  <c r="B51" i="12"/>
  <c r="B50" i="12"/>
  <c r="J19" i="12"/>
  <c r="K19" i="12" s="1"/>
  <c r="L19" i="12" s="1"/>
  <c r="M19" i="12" s="1"/>
  <c r="N19" i="12" s="1"/>
  <c r="J20" i="12"/>
  <c r="K20" i="12" s="1"/>
  <c r="L20" i="12" s="1"/>
  <c r="M20" i="12" s="1"/>
  <c r="N20" i="12" s="1"/>
  <c r="H16" i="9"/>
  <c r="I16" i="9"/>
  <c r="J16" i="9"/>
  <c r="K16" i="9"/>
  <c r="L16" i="9"/>
  <c r="M16" i="9"/>
  <c r="N16" i="9"/>
  <c r="O16" i="9"/>
  <c r="P16" i="9"/>
  <c r="D32" i="12" l="1"/>
  <c r="C17" i="11"/>
  <c r="C18" i="11" s="1"/>
  <c r="D33" i="12"/>
  <c r="B17" i="11" s="1"/>
  <c r="B18" i="11" s="1"/>
  <c r="B22" i="7"/>
  <c r="C15" i="7"/>
  <c r="D15" i="7" s="1"/>
  <c r="E15" i="7" s="1"/>
  <c r="F15" i="7" s="1"/>
  <c r="D15" i="14"/>
  <c r="E15" i="14"/>
  <c r="F15" i="14" s="1"/>
  <c r="G15" i="14" s="1"/>
  <c r="C16" i="14"/>
  <c r="C15" i="14"/>
  <c r="J17" i="12"/>
  <c r="K17" i="12" s="1"/>
  <c r="L17" i="12" s="1"/>
  <c r="M17" i="12" s="1"/>
  <c r="N17" i="12" s="1"/>
  <c r="J18" i="12"/>
  <c r="K18" i="12" s="1"/>
  <c r="L18" i="12" s="1"/>
  <c r="M18" i="12" s="1"/>
  <c r="N18" i="12" s="1"/>
  <c r="J16" i="12"/>
  <c r="H23" i="9"/>
  <c r="I23" i="9"/>
  <c r="J23" i="9"/>
  <c r="K23" i="9"/>
  <c r="L23" i="9"/>
  <c r="M23" i="9"/>
  <c r="N23" i="9"/>
  <c r="O23" i="9"/>
  <c r="P23" i="9"/>
  <c r="G23" i="9"/>
  <c r="H22" i="9"/>
  <c r="I22" i="9"/>
  <c r="J22" i="9"/>
  <c r="K22" i="9"/>
  <c r="L22" i="9"/>
  <c r="M22" i="9"/>
  <c r="N22" i="9"/>
  <c r="O22" i="9"/>
  <c r="P22" i="9"/>
  <c r="G22" i="9"/>
  <c r="H21" i="9"/>
  <c r="I21" i="9"/>
  <c r="J21" i="9"/>
  <c r="K21" i="9"/>
  <c r="L21" i="9"/>
  <c r="M21" i="9"/>
  <c r="N21" i="9"/>
  <c r="O21" i="9"/>
  <c r="P21" i="9"/>
  <c r="G21" i="9"/>
  <c r="H20" i="9"/>
  <c r="I20" i="9"/>
  <c r="J20" i="9"/>
  <c r="K20" i="9"/>
  <c r="L20" i="9"/>
  <c r="M20" i="9"/>
  <c r="N20" i="9"/>
  <c r="O20" i="9"/>
  <c r="P20" i="9"/>
  <c r="G20" i="9"/>
  <c r="H19" i="9"/>
  <c r="I19" i="9"/>
  <c r="J19" i="9"/>
  <c r="K19" i="9"/>
  <c r="L19" i="9"/>
  <c r="M19" i="9"/>
  <c r="N19" i="9"/>
  <c r="O19" i="9"/>
  <c r="P19" i="9"/>
  <c r="G19" i="9"/>
  <c r="H18" i="9"/>
  <c r="I18" i="9"/>
  <c r="J18" i="9"/>
  <c r="K18" i="9"/>
  <c r="L18" i="9"/>
  <c r="M18" i="9"/>
  <c r="N18" i="9"/>
  <c r="O18" i="9"/>
  <c r="P18" i="9"/>
  <c r="G18" i="9"/>
  <c r="G17" i="9"/>
  <c r="H17" i="9"/>
  <c r="I17" i="9"/>
  <c r="J17" i="9"/>
  <c r="K17" i="9"/>
  <c r="L17" i="9"/>
  <c r="M17" i="9"/>
  <c r="N17" i="9"/>
  <c r="O17" i="9"/>
  <c r="P17" i="9"/>
  <c r="G16" i="9"/>
  <c r="Q16" i="9" s="1"/>
  <c r="H15" i="9"/>
  <c r="I15" i="9"/>
  <c r="J15" i="9"/>
  <c r="K15" i="9"/>
  <c r="L15" i="9"/>
  <c r="M15" i="9"/>
  <c r="N15" i="9"/>
  <c r="O15" i="9"/>
  <c r="P15" i="9"/>
  <c r="G15" i="9"/>
  <c r="H10" i="9"/>
  <c r="I10" i="9"/>
  <c r="J10" i="9"/>
  <c r="K10" i="9"/>
  <c r="L10" i="9"/>
  <c r="M10" i="9"/>
  <c r="N10" i="9"/>
  <c r="O10" i="9"/>
  <c r="P10" i="9"/>
  <c r="G10" i="9"/>
  <c r="H11" i="9"/>
  <c r="I11" i="9"/>
  <c r="J11" i="9"/>
  <c r="K11" i="9"/>
  <c r="L11" i="9"/>
  <c r="M11" i="9"/>
  <c r="N11" i="9"/>
  <c r="O11" i="9"/>
  <c r="P11" i="9"/>
  <c r="G11" i="9"/>
  <c r="J12" i="9"/>
  <c r="K12" i="9"/>
  <c r="L12" i="9"/>
  <c r="M12" i="9"/>
  <c r="N12" i="9"/>
  <c r="O12" i="9"/>
  <c r="P12" i="9"/>
  <c r="I12" i="9"/>
  <c r="H12" i="9"/>
  <c r="G12" i="9"/>
  <c r="D12" i="11"/>
  <c r="E12" i="11" s="1"/>
  <c r="F12" i="11" s="1"/>
  <c r="G12" i="11" s="1"/>
  <c r="C30" i="13"/>
  <c r="D30" i="13"/>
  <c r="D19" i="13" s="1"/>
  <c r="E17" i="11" s="1"/>
  <c r="E30" i="13"/>
  <c r="F30" i="13"/>
  <c r="F19" i="13" s="1"/>
  <c r="G17" i="11" s="1"/>
  <c r="G30" i="13"/>
  <c r="H30" i="13"/>
  <c r="H19" i="13" s="1"/>
  <c r="I30" i="13"/>
  <c r="I19" i="13" s="1"/>
  <c r="J30" i="13"/>
  <c r="J19" i="13" s="1"/>
  <c r="K30" i="13"/>
  <c r="K19" i="13" s="1"/>
  <c r="C31" i="13"/>
  <c r="C20" i="13" s="1"/>
  <c r="D31" i="13"/>
  <c r="D20" i="13" s="1"/>
  <c r="E31" i="13"/>
  <c r="E20" i="13" s="1"/>
  <c r="F31" i="13"/>
  <c r="F20" i="13" s="1"/>
  <c r="G31" i="13"/>
  <c r="G20" i="13" s="1"/>
  <c r="H31" i="13"/>
  <c r="H20" i="13" s="1"/>
  <c r="I31" i="13"/>
  <c r="I20" i="13" s="1"/>
  <c r="J31" i="13"/>
  <c r="J20" i="13" s="1"/>
  <c r="K31" i="13"/>
  <c r="K20" i="13" s="1"/>
  <c r="B31" i="13"/>
  <c r="B20" i="13" s="1"/>
  <c r="B15" i="13"/>
  <c r="D14" i="12"/>
  <c r="D15" i="12"/>
  <c r="D16" i="12"/>
  <c r="D13" i="12"/>
  <c r="B23" i="14" l="1"/>
  <c r="B11" i="11"/>
  <c r="D17" i="12"/>
  <c r="B27" i="6"/>
  <c r="B21" i="13"/>
  <c r="J21" i="13"/>
  <c r="J21" i="12"/>
  <c r="C12" i="14" s="1"/>
  <c r="I21" i="13"/>
  <c r="H21" i="13"/>
  <c r="K21" i="13"/>
  <c r="G19" i="13"/>
  <c r="L20" i="13"/>
  <c r="F21" i="13"/>
  <c r="G24" i="14" s="1"/>
  <c r="B27" i="13"/>
  <c r="C19" i="13"/>
  <c r="E19" i="13"/>
  <c r="F17" i="11" s="1"/>
  <c r="F18" i="11" s="1"/>
  <c r="D21" i="13"/>
  <c r="E24" i="14" s="1"/>
  <c r="J32" i="13"/>
  <c r="K32" i="13"/>
  <c r="G32" i="13"/>
  <c r="H32" i="13"/>
  <c r="D32" i="13"/>
  <c r="C32" i="13"/>
  <c r="L30" i="13"/>
  <c r="I32" i="13"/>
  <c r="E32" i="13"/>
  <c r="F32" i="13"/>
  <c r="Q17" i="9"/>
  <c r="Q11" i="9"/>
  <c r="K16" i="12"/>
  <c r="L16" i="12" s="1"/>
  <c r="M16" i="12" s="1"/>
  <c r="N16" i="12" s="1"/>
  <c r="K15" i="12"/>
  <c r="L15" i="12" s="1"/>
  <c r="M15" i="12" s="1"/>
  <c r="B52" i="12"/>
  <c r="M24" i="9"/>
  <c r="Q15" i="9"/>
  <c r="Q12" i="9"/>
  <c r="P24" i="9"/>
  <c r="L24" i="9"/>
  <c r="I24" i="9"/>
  <c r="H24" i="9"/>
  <c r="D13" i="11" s="1"/>
  <c r="O24" i="9"/>
  <c r="K24" i="9"/>
  <c r="G13" i="11" s="1"/>
  <c r="N24" i="9"/>
  <c r="J24" i="9"/>
  <c r="F13" i="11" s="1"/>
  <c r="Q10" i="9"/>
  <c r="G24" i="9"/>
  <c r="C13" i="11" s="1"/>
  <c r="L31" i="13"/>
  <c r="B32" i="13"/>
  <c r="Q23" i="9"/>
  <c r="Q22" i="9"/>
  <c r="Q21" i="9"/>
  <c r="Q20" i="9"/>
  <c r="Q19" i="9"/>
  <c r="Q18" i="9"/>
  <c r="C8" i="11"/>
  <c r="D8" i="11" s="1"/>
  <c r="E8" i="11" s="1"/>
  <c r="F8" i="11" s="1"/>
  <c r="G8" i="11" s="1"/>
  <c r="C24" i="14" l="1"/>
  <c r="Q24" i="9"/>
  <c r="C21" i="14"/>
  <c r="B21" i="14"/>
  <c r="E13" i="11"/>
  <c r="D17" i="11"/>
  <c r="D18" i="11" s="1"/>
  <c r="C23" i="14"/>
  <c r="C11" i="11"/>
  <c r="D11" i="11" s="1"/>
  <c r="E11" i="11" s="1"/>
  <c r="F11" i="11" s="1"/>
  <c r="G11" i="11" s="1"/>
  <c r="C9" i="11"/>
  <c r="D9" i="11" s="1"/>
  <c r="N15" i="12"/>
  <c r="M21" i="12"/>
  <c r="F12" i="14" s="1"/>
  <c r="G21" i="13"/>
  <c r="G18" i="11"/>
  <c r="E21" i="13"/>
  <c r="F24" i="14" s="1"/>
  <c r="E18" i="11"/>
  <c r="C21" i="13"/>
  <c r="D24" i="14" s="1"/>
  <c r="L19" i="13"/>
  <c r="K21" i="12"/>
  <c r="D12" i="14" s="1"/>
  <c r="L21" i="12"/>
  <c r="E12" i="14" s="1"/>
  <c r="B52" i="6" l="1"/>
  <c r="C17" i="14"/>
  <c r="D17" i="14"/>
  <c r="C22" i="7"/>
  <c r="E9" i="11"/>
  <c r="N21" i="12"/>
  <c r="G12" i="14" s="1"/>
  <c r="E17" i="14" l="1"/>
  <c r="D23" i="14"/>
  <c r="F9" i="11"/>
  <c r="G9" i="11" s="1"/>
  <c r="D36" i="9"/>
  <c r="D37" i="9"/>
  <c r="D11" i="9"/>
  <c r="C9" i="9"/>
  <c r="C28" i="9" s="1"/>
  <c r="D12" i="9"/>
  <c r="D15" i="9"/>
  <c r="D16" i="9"/>
  <c r="D17" i="9"/>
  <c r="D18" i="9"/>
  <c r="D19" i="9"/>
  <c r="D20" i="9"/>
  <c r="D21" i="9"/>
  <c r="D22" i="9"/>
  <c r="D23" i="9"/>
  <c r="D14" i="9"/>
  <c r="D10" i="9"/>
  <c r="C13" i="9"/>
  <c r="B13" i="9"/>
  <c r="B9" i="9"/>
  <c r="B24" i="9" l="1"/>
  <c r="C24" i="9"/>
  <c r="F17" i="14"/>
  <c r="G17" i="14"/>
  <c r="E23" i="14"/>
  <c r="B29" i="9"/>
  <c r="B28" i="9"/>
  <c r="D28" i="9" s="1"/>
  <c r="C29" i="9"/>
  <c r="D13" i="9"/>
  <c r="D9" i="9"/>
  <c r="C8" i="6" l="1"/>
  <c r="C25" i="6" s="1"/>
  <c r="F23" i="14"/>
  <c r="B38" i="9"/>
  <c r="D29" i="9"/>
  <c r="D24" i="9"/>
  <c r="C38" i="9"/>
  <c r="E8" i="6" l="1"/>
  <c r="E25" i="6" s="1"/>
  <c r="D8" i="6"/>
  <c r="D25" i="6" s="1"/>
  <c r="G23" i="14"/>
  <c r="D38" i="9"/>
  <c r="B16" i="7" s="1"/>
  <c r="D22" i="7" l="1"/>
  <c r="B30" i="6"/>
  <c r="B43" i="6"/>
  <c r="B41" i="6" s="1"/>
  <c r="E22" i="7" l="1"/>
  <c r="D20" i="12" l="1"/>
  <c r="D21" i="14" l="1"/>
  <c r="E21" i="14" s="1"/>
  <c r="F21" i="14" s="1"/>
  <c r="G21" i="14" s="1"/>
  <c r="D30" i="12"/>
  <c r="B10" i="11" s="1"/>
  <c r="B15" i="11" s="1"/>
  <c r="B20" i="11" s="1"/>
  <c r="B21" i="11" l="1"/>
  <c r="B22" i="11" s="1"/>
  <c r="B22" i="14"/>
  <c r="B27" i="14" s="1"/>
  <c r="B29" i="14" s="1"/>
  <c r="C22" i="14"/>
  <c r="C10" i="11"/>
  <c r="B23" i="7" s="1"/>
  <c r="D38" i="12"/>
  <c r="D22" i="14" l="1"/>
  <c r="E22" i="14" s="1"/>
  <c r="F22" i="14" s="1"/>
  <c r="D10" i="11"/>
  <c r="C23" i="7" s="1"/>
  <c r="B57" i="6" l="1"/>
  <c r="B50" i="6" s="1"/>
  <c r="E10" i="11"/>
  <c r="D23" i="7" l="1"/>
  <c r="F10" i="11"/>
  <c r="G10" i="11" l="1"/>
  <c r="C27" i="14" l="1"/>
  <c r="C29" i="14" s="1"/>
  <c r="D27" i="14"/>
  <c r="D29" i="14" s="1"/>
  <c r="F27" i="14" l="1"/>
  <c r="G22" i="14"/>
  <c r="G27" i="14" s="1"/>
  <c r="G29" i="14" s="1"/>
  <c r="E27" i="14"/>
  <c r="E29" i="14" l="1"/>
  <c r="F29" i="14"/>
  <c r="E15" i="11" l="1"/>
  <c r="F15" i="11"/>
  <c r="F20" i="11" s="1"/>
  <c r="G15" i="11"/>
  <c r="G20" i="11" s="1"/>
  <c r="C15" i="11"/>
  <c r="C20" i="11" s="1"/>
  <c r="B17" i="7" s="1"/>
  <c r="F21" i="11" l="1"/>
  <c r="F22" i="11" s="1"/>
  <c r="E16" i="7"/>
  <c r="E17" i="7" s="1"/>
  <c r="C21" i="11"/>
  <c r="C22" i="11" s="1"/>
  <c r="E20" i="11"/>
  <c r="B13" i="7"/>
  <c r="F16" i="7"/>
  <c r="F17" i="7" s="1"/>
  <c r="G21" i="11"/>
  <c r="G22" i="11" s="1"/>
  <c r="D15" i="11"/>
  <c r="D20" i="11" s="1"/>
  <c r="B29" i="6" l="1"/>
  <c r="B28" i="6" s="1"/>
  <c r="D21" i="11"/>
  <c r="D22" i="11" s="1"/>
  <c r="C16" i="7"/>
  <c r="C17" i="7" s="1"/>
  <c r="D16" i="7"/>
  <c r="D17" i="7" s="1"/>
  <c r="E21" i="11"/>
  <c r="E22" i="11" s="1"/>
  <c r="B19" i="7" l="1"/>
  <c r="B20" i="7"/>
  <c r="B61" i="6"/>
</calcChain>
</file>

<file path=xl/comments1.xml><?xml version="1.0" encoding="utf-8"?>
<comments xmlns="http://schemas.openxmlformats.org/spreadsheetml/2006/main">
  <authors>
    <author>usuario-03</author>
  </authors>
  <commentList>
    <comment ref="J5" authorId="0" shapeId="0">
      <text>
        <r>
          <rPr>
            <sz val="10"/>
            <color indexed="81"/>
            <rFont val="Calibri"/>
            <family val="2"/>
            <scheme val="minor"/>
          </rPr>
          <t>SI ES PERSONA FÍSICA COMPLETAR CON EL VALOR 1.
EN CASO CONTRARIO COMPLETAR CON EL VALOR 0.</t>
        </r>
      </text>
    </comment>
    <comment ref="P5" authorId="0" shapeId="0">
      <text>
        <r>
          <rPr>
            <sz val="10"/>
            <color indexed="81"/>
            <rFont val="Calibri"/>
            <family val="2"/>
            <scheme val="minor"/>
          </rPr>
          <t>SI ES UNA INVERSIÓN EN UNA INDUSTRIA AGROALIMENTARIA COMPLETAR CON "1".
PARA CUALQUIER OTRA INVERSIÓN EL VALOR A COMPLETAR ES "0"</t>
        </r>
      </text>
    </comment>
    <comment ref="E8" authorId="0" shapeId="0">
      <text>
        <r>
          <rPr>
            <sz val="11"/>
            <color indexed="81"/>
            <rFont val="Calibri"/>
            <family val="2"/>
            <scheme val="minor"/>
          </rPr>
          <t>Nº de periodos en los que se prevee amortizar el bien.</t>
        </r>
      </text>
    </comment>
  </commentList>
</comments>
</file>

<file path=xl/comments2.xml><?xml version="1.0" encoding="utf-8"?>
<comments xmlns="http://schemas.openxmlformats.org/spreadsheetml/2006/main">
  <authors>
    <author>usuario-03</author>
  </authors>
  <commentList>
    <comment ref="B10" authorId="0" shapeId="0">
      <text>
        <r>
          <rPr>
            <sz val="9"/>
            <color indexed="81"/>
            <rFont val="Calibri"/>
            <family val="2"/>
            <scheme val="minor"/>
          </rPr>
          <t>% de incremento anual de los gastos para una previsión de 5 años.</t>
        </r>
      </text>
    </comment>
    <comment ref="H10" authorId="0" shapeId="0">
      <text>
        <r>
          <rPr>
            <sz val="9"/>
            <color indexed="81"/>
            <rFont val="Calibri"/>
            <family val="2"/>
            <scheme val="minor"/>
          </rPr>
          <t>% de crecimiento anual de ingresos para una previsión a 5 años.</t>
        </r>
      </text>
    </comment>
    <comment ref="F15" authorId="0" shapeId="0">
      <text>
        <r>
          <rPr>
            <sz val="9"/>
            <color indexed="81"/>
            <rFont val="Calibri"/>
            <family val="2"/>
            <scheme val="minor"/>
          </rPr>
          <t>Productos o servicios que produce o presta el promotor o la entidad promotora antes de llevar a cabo la inversión.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Nº de jornadas agrícolas últimos 12 meses.</t>
        </r>
      </text>
    </comment>
    <comment ref="D43" authorId="0" shapeId="0">
      <text>
        <r>
          <rPr>
            <sz val="10"/>
            <color indexed="81"/>
            <rFont val="Calibri"/>
            <family val="2"/>
            <scheme val="minor"/>
          </rPr>
          <t>Un empleo anual en el Reg. Especial Agrario equivale a 252 jornadas reales.</t>
        </r>
      </text>
    </comment>
  </commentList>
</comments>
</file>

<file path=xl/comments3.xml><?xml version="1.0" encoding="utf-8"?>
<comments xmlns="http://schemas.openxmlformats.org/spreadsheetml/2006/main">
  <authors>
    <author>usuario-03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>Datos de B.Situación del último ejercicio cerrado.</t>
        </r>
      </text>
    </comment>
  </commentList>
</comments>
</file>

<file path=xl/sharedStrings.xml><?xml version="1.0" encoding="utf-8"?>
<sst xmlns="http://schemas.openxmlformats.org/spreadsheetml/2006/main" count="266" uniqueCount="226">
  <si>
    <t>ACTIVO</t>
  </si>
  <si>
    <t>PASIVO</t>
  </si>
  <si>
    <t>A) ACTIVO NO CORRIENTE</t>
  </si>
  <si>
    <t>I. Inmovilizado intangible</t>
  </si>
  <si>
    <t>II. Inmovilizado material</t>
  </si>
  <si>
    <t>III. Inversiones inmobiliarias</t>
  </si>
  <si>
    <t>IV. Inversiones en empresas del grupo y asociadas a largo plazo</t>
  </si>
  <si>
    <t>V. Inversiones financieras a largo plazo</t>
  </si>
  <si>
    <t>VI. Activos por Impuesto diferido</t>
  </si>
  <si>
    <t>I. Existencias</t>
  </si>
  <si>
    <t>II. Deudores comerciales y otras cuentas a cobrar</t>
  </si>
  <si>
    <t>III. Inversiones en empresas del grupo y asociadas a corto plazo</t>
  </si>
  <si>
    <t>IV. Inversiones financieras a corto plazo</t>
  </si>
  <si>
    <t>V. Periodificaciones a corto plazo</t>
  </si>
  <si>
    <t>1. Clientes por ventas y prestaciones de servicios.</t>
  </si>
  <si>
    <t>2. Accionistas (socios) por desembolsos exigidos.</t>
  </si>
  <si>
    <t>3. Otros deudores</t>
  </si>
  <si>
    <t>VI. Efectivo y otros activos líquidos equivalenes</t>
  </si>
  <si>
    <t>B) ACTIVO CORRIENTE</t>
  </si>
  <si>
    <t>TOTAL ACTIVO (A + B)</t>
  </si>
  <si>
    <t>A) PATRIMONIO NETO</t>
  </si>
  <si>
    <t>A-1) Fondos propios.</t>
  </si>
  <si>
    <t>I. Capital</t>
  </si>
  <si>
    <t>1. Capital escriturado</t>
  </si>
  <si>
    <t>2. (Capital no exigido)</t>
  </si>
  <si>
    <t>II. Prima de emisión</t>
  </si>
  <si>
    <t>III. Reservas</t>
  </si>
  <si>
    <t>IV. (Acciones y participaciones en patrimonio propias)</t>
  </si>
  <si>
    <t>V. Resultados de ejercicios anteriores</t>
  </si>
  <si>
    <t>VI. Otras aportaciones de socios</t>
  </si>
  <si>
    <t>VII. Resultado del ejercicio</t>
  </si>
  <si>
    <t>VIII. (Dividendo a cuenta)</t>
  </si>
  <si>
    <t>A-2) Subvenciones, donaciones y legados recibidos.</t>
  </si>
  <si>
    <t>B) PASIVO NO CORRIENTE</t>
  </si>
  <si>
    <t>I. Provisiones a largo plazo</t>
  </si>
  <si>
    <t>II. Deudas a largo plazo</t>
  </si>
  <si>
    <t>1. Deudas con entidades de crédito</t>
  </si>
  <si>
    <t>2. Acreedores por arrendamiento financiero</t>
  </si>
  <si>
    <t>3. Otras deudas a largo plazo</t>
  </si>
  <si>
    <t>III. Deudas con empresas del grupo y asociadas a largo plazo</t>
  </si>
  <si>
    <t>IV. Pasivos por impuesto diferido</t>
  </si>
  <si>
    <t>V. Periodificaciones a largo plazo</t>
  </si>
  <si>
    <t>B) PASIVO CORRIENTE</t>
  </si>
  <si>
    <t>I. Provisiones a corto plazo</t>
  </si>
  <si>
    <t>II. Deudas a corto plazo</t>
  </si>
  <si>
    <t>3. Otras deudas a corto plazo</t>
  </si>
  <si>
    <t>III. Deudas con empresas del grupo y asociadas a corto plazo</t>
  </si>
  <si>
    <t>IV. Acreedores comerciales y otras cuentas a pagar.</t>
  </si>
  <si>
    <t>2. Otros acreedores.</t>
  </si>
  <si>
    <t>1. Proveedores.</t>
  </si>
  <si>
    <t>IMPORTE</t>
  </si>
  <si>
    <t>INMOVILIZADO INTANGIBLE</t>
  </si>
  <si>
    <t>Popiedad industrial</t>
  </si>
  <si>
    <t>Aplicaciones informáticas</t>
  </si>
  <si>
    <t>Patentes, licencias y marcas</t>
  </si>
  <si>
    <t>INMOVILIZADO MATERIAL</t>
  </si>
  <si>
    <t>Terrenos</t>
  </si>
  <si>
    <t>Construcciones</t>
  </si>
  <si>
    <t>Maquinaria</t>
  </si>
  <si>
    <t>Utillaje</t>
  </si>
  <si>
    <t>Otras instalaciones</t>
  </si>
  <si>
    <t>Mobiliario</t>
  </si>
  <si>
    <t>Elementos de transporte</t>
  </si>
  <si>
    <t>Otro inmovilizado material</t>
  </si>
  <si>
    <t>BASE IMPONIBLE</t>
  </si>
  <si>
    <t>IVA</t>
  </si>
  <si>
    <t>TOTAL</t>
  </si>
  <si>
    <t>Instalaciones Técnicas</t>
  </si>
  <si>
    <t>Equipos para procesos de información</t>
  </si>
  <si>
    <t>CONCEPTO</t>
  </si>
  <si>
    <t>TOTAL INVERSIONES</t>
  </si>
  <si>
    <t>Honorarios de profesionales independientes</t>
  </si>
  <si>
    <t>Gastos de personal</t>
  </si>
  <si>
    <t>Asistencias técnicas</t>
  </si>
  <si>
    <t>Gastos de cooperación</t>
  </si>
  <si>
    <t>Otros gastos derivados de la organización y participación en actividades de formación, información y de actividades de demostración</t>
  </si>
  <si>
    <t>Inmovilizado Intangible</t>
  </si>
  <si>
    <t>Inmovilizado Material</t>
  </si>
  <si>
    <t>RATIOS DE SOLVENCIA</t>
  </si>
  <si>
    <t>FORMULA</t>
  </si>
  <si>
    <t>VALOR</t>
  </si>
  <si>
    <t>LIQUIDEZ</t>
  </si>
  <si>
    <t>ENDEUDAMIENTO</t>
  </si>
  <si>
    <t>INDEPENDENCIA FINANCIERA</t>
  </si>
  <si>
    <t>RENTABILIDAD ECONÓMICA</t>
  </si>
  <si>
    <t xml:space="preserve">VAN </t>
  </si>
  <si>
    <t>TIR</t>
  </si>
  <si>
    <t>RATIOS DE RENTABILIDAD</t>
  </si>
  <si>
    <t>VALOR AÑADIDO BRUTO</t>
  </si>
  <si>
    <t>Resultado Total - Consumo Intermedio total</t>
  </si>
  <si>
    <t xml:space="preserve"> Activo Corriente / Pasivo Corriente</t>
  </si>
  <si>
    <t>Patrimonio Neto / Pasivo Exigible</t>
  </si>
  <si>
    <t>IMPORTE NETO CIFRA DE NEGOCIO</t>
  </si>
  <si>
    <t>CONSUMOS DE EXPLOTACIÓN</t>
  </si>
  <si>
    <t>GASTOS DE PERSONAL</t>
  </si>
  <si>
    <t>OTROS GASTOS DE EXPLOTACIÓN</t>
  </si>
  <si>
    <t>AMORTIZACIÓN DE INMOVILIZADO</t>
  </si>
  <si>
    <t>IMPUTACIÓN DE SUBVENCIONES</t>
  </si>
  <si>
    <t>RESULTADO DE EXPLOTACIÓN</t>
  </si>
  <si>
    <t>INGRESOS FINANCIEROS</t>
  </si>
  <si>
    <t>GASTOS FINANCIEROS</t>
  </si>
  <si>
    <t>RESULTADO FINANCIERO</t>
  </si>
  <si>
    <t>RESULTADOS ANTES DE IMPUESTOS</t>
  </si>
  <si>
    <t>IMPUESTO DE SOCIEDADES</t>
  </si>
  <si>
    <t>RESULTADO DEL EJERCICIO</t>
  </si>
  <si>
    <t>PRODUCTO/SERVICIO</t>
  </si>
  <si>
    <t>PREVISION DE INVERSIONES</t>
  </si>
  <si>
    <t>PRESUPUESTO TOTAL</t>
  </si>
  <si>
    <t>Nuevo 1</t>
  </si>
  <si>
    <t>Nuevo 2</t>
  </si>
  <si>
    <t>Nuevo 3</t>
  </si>
  <si>
    <t>Precio compra</t>
  </si>
  <si>
    <t>Total Gasto</t>
  </si>
  <si>
    <t>Seguros</t>
  </si>
  <si>
    <t>Otros suministros (agua, gas,…)</t>
  </si>
  <si>
    <t>Material de oficina</t>
  </si>
  <si>
    <t>Arrendamientos</t>
  </si>
  <si>
    <t>Mantenimiento y reparación</t>
  </si>
  <si>
    <t>GASTOS EXTRAORDINARIOS</t>
  </si>
  <si>
    <t>ESTIMACIÓN</t>
  </si>
  <si>
    <t>FINANCIACIÓN DE LA INTERVENCIÓN</t>
  </si>
  <si>
    <t>RECURSOS PROPIOS</t>
  </si>
  <si>
    <t>PRÉSTAMOS A L/P</t>
  </si>
  <si>
    <t>PRÉSTAMOS A C/P</t>
  </si>
  <si>
    <t>OTRA FINANCIACIÓN</t>
  </si>
  <si>
    <t>TIPO DE INTERÉS</t>
  </si>
  <si>
    <t>PERIODO AMORTIZACIÓN (AÑOS)</t>
  </si>
  <si>
    <t>CUENTA DE RESULTADOS ANTES Y DESPUES DE LA INVERSIÓN</t>
  </si>
  <si>
    <t>Telefono e internet</t>
  </si>
  <si>
    <t>Licencias informáticas</t>
  </si>
  <si>
    <t>Asesorías</t>
  </si>
  <si>
    <t>Suministro Electricidad</t>
  </si>
  <si>
    <t>PLANTILLA ACTUAL EMPRESA</t>
  </si>
  <si>
    <t>Cuota autónomo</t>
  </si>
  <si>
    <t>Gastos de personal Socios</t>
  </si>
  <si>
    <t>Gastos de personal Empleados/as</t>
  </si>
  <si>
    <t>Socios/as autónomos</t>
  </si>
  <si>
    <t>% Seguridad Social Empleados/as</t>
  </si>
  <si>
    <t xml:space="preserve">Ud. </t>
  </si>
  <si>
    <t>PAGO INTERESES</t>
  </si>
  <si>
    <t>AMORTIZACIÓN PRESTAMO</t>
  </si>
  <si>
    <t>PRÉSTAMO C/P</t>
  </si>
  <si>
    <t>PRÉSTAMO L/P</t>
  </si>
  <si>
    <t>PERIODO AMORTIZACIÓN</t>
  </si>
  <si>
    <t>TOTAL INGRESOS EXPLOTACIÓN</t>
  </si>
  <si>
    <t>INGRESOS EXTRAORDINARIOS</t>
  </si>
  <si>
    <t>Ud.</t>
  </si>
  <si>
    <t>TOTAL GASTOS</t>
  </si>
  <si>
    <t>Resultado Total =  valor de las ventas + balance de existencias + uso o consumo propio</t>
  </si>
  <si>
    <t>Consumo intermedio =  Gastos directos + Gastos generales</t>
  </si>
  <si>
    <t>Gastos directos = coste directamente relacionados con actividades de producción o  prestación de servicios</t>
  </si>
  <si>
    <t>Gastos Generales = costes relacionados con actividades de producción o prestación de servicios, pero no con líneas específicas de producción (ej: mantenimientos de edificios, energía, agua, seguros, otros gastos,…).</t>
  </si>
  <si>
    <t>Desembolso Fondos Propios</t>
  </si>
  <si>
    <t>Clientes</t>
  </si>
  <si>
    <t>Subvenciones explotación</t>
  </si>
  <si>
    <t>Hacienda Pública Deudora</t>
  </si>
  <si>
    <t>Otros (préstamos,..)</t>
  </si>
  <si>
    <t>TOTAL COBROS</t>
  </si>
  <si>
    <t>PREVISIONES DE  COBRO</t>
  </si>
  <si>
    <t>Proveedores</t>
  </si>
  <si>
    <t>Gastos de Personal</t>
  </si>
  <si>
    <t>Préstamos</t>
  </si>
  <si>
    <t>Hacienda Pública Acreedora</t>
  </si>
  <si>
    <t>TOTAL PAGOS</t>
  </si>
  <si>
    <t>PREVISIONES DE  PAGOS</t>
  </si>
  <si>
    <t xml:space="preserve">Otros </t>
  </si>
  <si>
    <t>Ingresos Financieros</t>
  </si>
  <si>
    <t>FLUJOS DE CAJA</t>
  </si>
  <si>
    <t>FLUJOS DE CAJA CONDICIONADOS</t>
  </si>
  <si>
    <t>Pasivo No Corriente / Patrimonio Neto</t>
  </si>
  <si>
    <t>Nuevo 4</t>
  </si>
  <si>
    <t>Nuevo 5</t>
  </si>
  <si>
    <t>CUADRO AMORTIZACIÓN INMOVILIZADO</t>
  </si>
  <si>
    <t>PREVISIÓN PRESUPUESTARIA DEL PROYECTO</t>
  </si>
  <si>
    <t>PROMOTOR</t>
  </si>
  <si>
    <t>DENOMINACIÓN PROYECTO</t>
  </si>
  <si>
    <t>AÑO EJECUCIÓN INVERSIÓN</t>
  </si>
  <si>
    <t>€ unidad</t>
  </si>
  <si>
    <t>Aprovisionamiento 1</t>
  </si>
  <si>
    <t>Aprovisionamiento 2</t>
  </si>
  <si>
    <t>Aprovisionamiento 3</t>
  </si>
  <si>
    <t>Aprovisionamiento 4</t>
  </si>
  <si>
    <t>TOTAL CONSUMOS DE EXPLOTACIÓN</t>
  </si>
  <si>
    <t>TOTAL PATRIMONIO NETO Y PASIVO        (A + B+C)</t>
  </si>
  <si>
    <t>Productos/Sº  anteriores</t>
  </si>
  <si>
    <t xml:space="preserve">PROMOTOR:  </t>
  </si>
  <si>
    <t xml:space="preserve">DENOMINACIÓN PROYECTO:  </t>
  </si>
  <si>
    <t>% de incremento de Gastos Anual</t>
  </si>
  <si>
    <t>% de incremento de Ingresos Anual</t>
  </si>
  <si>
    <t>ANUALIDAD</t>
  </si>
  <si>
    <t>AÑO</t>
  </si>
  <si>
    <t>PROMOTOR:</t>
  </si>
  <si>
    <t>DENOMINACIÓN PROYECTO:</t>
  </si>
  <si>
    <t xml:space="preserve"> Primer ejercicio económico tras la ejecución de la inversión.</t>
  </si>
  <si>
    <t>AÑO 1 :</t>
  </si>
  <si>
    <t>AÑO 0 :</t>
  </si>
  <si>
    <t xml:space="preserve"> Ejercicio en el que se solicita la ayuda</t>
  </si>
  <si>
    <t>Rtdo. Explotación / Activo Total * 100</t>
  </si>
  <si>
    <t>CASH FLOW</t>
  </si>
  <si>
    <t>Stock existencias inicial</t>
  </si>
  <si>
    <t>Stock existencias final</t>
  </si>
  <si>
    <t>TOTAL APROVISIONAMIENTOS</t>
  </si>
  <si>
    <t>Consumo existencias</t>
  </si>
  <si>
    <t>OTOS IMPUESTOS (IBI, IAE,…)</t>
  </si>
  <si>
    <t xml:space="preserve">OTROS GASTOS </t>
  </si>
  <si>
    <t>PREVISIÓN DE GASTOS EXPLOTACIÓN</t>
  </si>
  <si>
    <t>PREVISIÓN DE INGRESOS EXPLOTACIÓN</t>
  </si>
  <si>
    <r>
      <rPr>
        <b/>
        <u/>
        <sz val="12"/>
        <rFont val="Calibri"/>
        <family val="2"/>
        <scheme val="minor"/>
      </rPr>
      <t>NOTA</t>
    </r>
    <r>
      <rPr>
        <b/>
        <sz val="12"/>
        <rFont val="Calibri"/>
        <family val="2"/>
        <scheme val="minor"/>
      </rPr>
      <t>: LOS ESPACIOS SOMBREADOS NO SE COMPLETAN, SON CAMPOS AUTOCALCULADOS.</t>
    </r>
  </si>
  <si>
    <t>R.GENERAL</t>
  </si>
  <si>
    <t>R.AGRARIO</t>
  </si>
  <si>
    <t>Nº de jornadas reales</t>
  </si>
  <si>
    <t>Nº empleos anuales</t>
  </si>
  <si>
    <t>INDUSTRIA AGROALIMENTARAIA</t>
  </si>
  <si>
    <t>Empleados/Socios R.General</t>
  </si>
  <si>
    <t>Sal.Bruto empleados/as (12 pagas)</t>
  </si>
  <si>
    <t>Sal. Bruto socios/as (12 pagas)</t>
  </si>
  <si>
    <t>S.Bruto socios/as (12 p.)</t>
  </si>
  <si>
    <t>S.Bruto empleados/as (12 p.)</t>
  </si>
  <si>
    <t>Compra de Materias Primas</t>
  </si>
  <si>
    <t>PLAN DE TESORERÍA</t>
  </si>
  <si>
    <t>RATIOS ECÓNOMICO-FINANCIEROS PARA MEMORIA DESCRIPTIVA</t>
  </si>
  <si>
    <t>EFICACIA</t>
  </si>
  <si>
    <t xml:space="preserve"> Ingresos / Gastos</t>
  </si>
  <si>
    <t>Promotor Persona Fïsica</t>
  </si>
  <si>
    <t>Entidad Promotora No Persona Fïsica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</si>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</sst>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_€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indexed="8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/>
    <xf numFmtId="164" fontId="3" fillId="0" borderId="4" xfId="0" applyNumberFormat="1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7" xfId="0" applyBorder="1" applyAlignment="1">
      <alignment horizontal="right" vertical="center"/>
    </xf>
    <xf numFmtId="165" fontId="0" fillId="0" borderId="1" xfId="0" applyNumberFormat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>
      <alignment horizontal="left" vertical="center"/>
    </xf>
    <xf numFmtId="164" fontId="0" fillId="0" borderId="4" xfId="0" applyNumberFormat="1" applyFont="1" applyFill="1" applyBorder="1" applyAlignment="1" applyProtection="1">
      <alignment vertical="center"/>
    </xf>
    <xf numFmtId="0" fontId="0" fillId="0" borderId="17" xfId="0" applyBorder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Protection="1"/>
    <xf numFmtId="0" fontId="5" fillId="0" borderId="2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indent="4"/>
    </xf>
    <xf numFmtId="0" fontId="3" fillId="0" borderId="3" xfId="0" applyFont="1" applyBorder="1" applyAlignment="1" applyProtection="1">
      <alignment horizontal="left" vertical="center" wrapText="1" indent="4"/>
    </xf>
    <xf numFmtId="165" fontId="4" fillId="0" borderId="0" xfId="0" applyNumberFormat="1" applyFont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0" fontId="0" fillId="0" borderId="1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8" fontId="0" fillId="0" borderId="0" xfId="0" applyNumberFormat="1" applyAlignment="1">
      <alignment vertical="center"/>
    </xf>
    <xf numFmtId="8" fontId="0" fillId="0" borderId="0" xfId="0" applyNumberFormat="1"/>
    <xf numFmtId="0" fontId="1" fillId="0" borderId="0" xfId="0" applyFont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64" fontId="0" fillId="0" borderId="1" xfId="0" applyNumberFormat="1" applyBorder="1" applyAlignment="1" applyProtection="1">
      <alignment vertical="center"/>
    </xf>
    <xf numFmtId="0" fontId="0" fillId="0" borderId="18" xfId="0" applyBorder="1" applyAlignment="1">
      <alignment horizontal="right" vertical="center"/>
    </xf>
    <xf numFmtId="164" fontId="0" fillId="0" borderId="9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</xf>
    <xf numFmtId="1" fontId="1" fillId="2" borderId="8" xfId="0" applyNumberFormat="1" applyFont="1" applyFill="1" applyBorder="1" applyAlignment="1" applyProtection="1">
      <alignment horizontal="center" vertical="center"/>
    </xf>
    <xf numFmtId="165" fontId="0" fillId="0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27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8" fontId="0" fillId="2" borderId="1" xfId="0" applyNumberFormat="1" applyFill="1" applyBorder="1" applyAlignment="1">
      <alignment horizontal="center" vertical="center"/>
    </xf>
    <xf numFmtId="8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Protection="1"/>
    <xf numFmtId="10" fontId="4" fillId="0" borderId="0" xfId="1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165" fontId="4" fillId="0" borderId="0" xfId="0" applyNumberFormat="1" applyFont="1" applyBorder="1" applyAlignment="1" applyProtection="1">
      <alignment horizontal="center" vertical="center" wrapText="1"/>
    </xf>
    <xf numFmtId="165" fontId="4" fillId="0" borderId="24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Protection="1"/>
    <xf numFmtId="0" fontId="0" fillId="0" borderId="3" xfId="0" applyBorder="1"/>
    <xf numFmtId="0" fontId="4" fillId="0" borderId="24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right"/>
    </xf>
    <xf numFmtId="0" fontId="0" fillId="0" borderId="34" xfId="0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24" xfId="0" applyBorder="1" applyProtection="1"/>
    <xf numFmtId="164" fontId="4" fillId="0" borderId="0" xfId="1" applyNumberFormat="1" applyFont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24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0" fillId="0" borderId="14" xfId="0" applyBorder="1"/>
    <xf numFmtId="0" fontId="0" fillId="0" borderId="34" xfId="0" applyBorder="1"/>
    <xf numFmtId="0" fontId="0" fillId="0" borderId="35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1" fontId="8" fillId="0" borderId="0" xfId="0" applyNumberFormat="1" applyFont="1" applyFill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</xf>
    <xf numFmtId="164" fontId="4" fillId="2" borderId="24" xfId="0" applyNumberFormat="1" applyFont="1" applyFill="1" applyBorder="1" applyAlignment="1" applyProtection="1">
      <alignment horizontal="center" vertical="center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/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4" fontId="5" fillId="2" borderId="24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8" xfId="0" applyBorder="1" applyAlignment="1" applyProtection="1">
      <alignment vertical="center"/>
    </xf>
    <xf numFmtId="164" fontId="0" fillId="0" borderId="3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</xf>
    <xf numFmtId="0" fontId="0" fillId="0" borderId="22" xfId="0" applyBorder="1" applyAlignment="1">
      <alignment vertical="center"/>
    </xf>
    <xf numFmtId="164" fontId="0" fillId="0" borderId="2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5" fillId="0" borderId="28" xfId="0" applyFont="1" applyBorder="1" applyAlignment="1" applyProtection="1">
      <alignment horizontal="left" vertical="center" wrapText="1"/>
    </xf>
    <xf numFmtId="164" fontId="3" fillId="0" borderId="1" xfId="0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 indent="1"/>
    </xf>
    <xf numFmtId="0" fontId="0" fillId="0" borderId="3" xfId="0" applyFont="1" applyBorder="1" applyAlignment="1" applyProtection="1">
      <alignment horizontal="left" vertical="center" wrapText="1" indent="4"/>
    </xf>
    <xf numFmtId="0" fontId="0" fillId="0" borderId="22" xfId="0" applyFont="1" applyBorder="1" applyAlignment="1" applyProtection="1">
      <alignment horizontal="left" vertical="center" wrapText="1" indent="4"/>
    </xf>
    <xf numFmtId="0" fontId="1" fillId="0" borderId="22" xfId="0" applyFont="1" applyBorder="1" applyAlignment="1" applyProtection="1">
      <alignment horizontal="left" vertical="center" wrapText="1" indent="1"/>
    </xf>
    <xf numFmtId="0" fontId="1" fillId="0" borderId="28" xfId="0" applyFont="1" applyBorder="1" applyAlignment="1" applyProtection="1">
      <alignment horizontal="left" vertical="center" wrapText="1" indent="1"/>
    </xf>
    <xf numFmtId="0" fontId="1" fillId="0" borderId="28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 indent="1"/>
    </xf>
    <xf numFmtId="164" fontId="3" fillId="0" borderId="9" xfId="0" applyNumberFormat="1" applyFont="1" applyBorder="1" applyProtection="1">
      <protection locked="0"/>
    </xf>
    <xf numFmtId="164" fontId="3" fillId="0" borderId="41" xfId="0" applyNumberFormat="1" applyFont="1" applyBorder="1" applyProtection="1">
      <protection locked="0"/>
    </xf>
    <xf numFmtId="164" fontId="3" fillId="0" borderId="39" xfId="0" applyNumberFormat="1" applyFont="1" applyBorder="1" applyProtection="1">
      <protection locked="0"/>
    </xf>
    <xf numFmtId="164" fontId="3" fillId="0" borderId="40" xfId="0" applyNumberFormat="1" applyFont="1" applyBorder="1" applyProtection="1">
      <protection locked="0"/>
    </xf>
    <xf numFmtId="164" fontId="0" fillId="0" borderId="0" xfId="0" applyNumberFormat="1" applyBorder="1"/>
    <xf numFmtId="164" fontId="4" fillId="0" borderId="1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>
      <alignment horizontal="center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9" xfId="0" applyFont="1" applyFill="1" applyBorder="1" applyAlignment="1">
      <alignment vertical="center"/>
    </xf>
    <xf numFmtId="164" fontId="1" fillId="2" borderId="7" xfId="0" applyNumberFormat="1" applyFont="1" applyFill="1" applyBorder="1" applyAlignment="1" applyProtection="1">
      <alignment vertical="center"/>
    </xf>
    <xf numFmtId="0" fontId="1" fillId="2" borderId="17" xfId="0" applyFont="1" applyFill="1" applyBorder="1" applyAlignment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0" fontId="0" fillId="2" borderId="17" xfId="0" applyFont="1" applyFill="1" applyBorder="1" applyAlignment="1">
      <alignment horizontal="left" vertical="center"/>
    </xf>
    <xf numFmtId="165" fontId="0" fillId="2" borderId="1" xfId="0" applyNumberFormat="1" applyFont="1" applyFill="1" applyBorder="1" applyAlignment="1" applyProtection="1">
      <alignment horizontal="right" vertical="center"/>
    </xf>
    <xf numFmtId="164" fontId="0" fillId="2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</xf>
    <xf numFmtId="164" fontId="0" fillId="2" borderId="27" xfId="0" applyNumberFormat="1" applyFill="1" applyBorder="1" applyAlignment="1" applyProtection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64" fontId="0" fillId="2" borderId="31" xfId="0" applyNumberFormat="1" applyFill="1" applyBorder="1" applyAlignment="1" applyProtection="1">
      <alignment horizontal="center" vertical="center"/>
    </xf>
    <xf numFmtId="164" fontId="0" fillId="2" borderId="21" xfId="0" applyNumberFormat="1" applyFill="1" applyBorder="1" applyAlignment="1" applyProtection="1">
      <alignment horizontal="center" vertical="center"/>
    </xf>
    <xf numFmtId="164" fontId="0" fillId="2" borderId="23" xfId="0" applyNumberFormat="1" applyFill="1" applyBorder="1" applyAlignment="1" applyProtection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</xf>
    <xf numFmtId="10" fontId="4" fillId="0" borderId="42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8" fontId="11" fillId="3" borderId="1" xfId="0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right" vertical="center" wrapText="1"/>
    </xf>
    <xf numFmtId="164" fontId="11" fillId="3" borderId="11" xfId="0" applyNumberFormat="1" applyFont="1" applyFill="1" applyBorder="1" applyAlignment="1" applyProtection="1">
      <alignment vertical="center"/>
    </xf>
    <xf numFmtId="164" fontId="11" fillId="3" borderId="30" xfId="0" applyNumberFormat="1" applyFont="1" applyFill="1" applyBorder="1" applyAlignment="1" applyProtection="1">
      <alignment vertical="center"/>
    </xf>
    <xf numFmtId="165" fontId="11" fillId="3" borderId="29" xfId="0" applyNumberFormat="1" applyFont="1" applyFill="1" applyBorder="1" applyAlignment="1" applyProtection="1">
      <alignment vertical="center"/>
    </xf>
    <xf numFmtId="165" fontId="11" fillId="3" borderId="11" xfId="0" applyNumberFormat="1" applyFont="1" applyFill="1" applyBorder="1" applyAlignment="1" applyProtection="1">
      <alignment vertical="center"/>
    </xf>
    <xf numFmtId="165" fontId="11" fillId="3" borderId="30" xfId="0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164" fontId="14" fillId="3" borderId="24" xfId="0" applyNumberFormat="1" applyFont="1" applyFill="1" applyBorder="1" applyAlignment="1" applyProtection="1">
      <alignment horizontal="center" vertical="center"/>
    </xf>
    <xf numFmtId="0" fontId="13" fillId="3" borderId="2" xfId="0" applyFont="1" applyFill="1" applyBorder="1" applyProtection="1"/>
    <xf numFmtId="0" fontId="11" fillId="3" borderId="3" xfId="0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24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right" vertical="center"/>
    </xf>
    <xf numFmtId="164" fontId="16" fillId="3" borderId="37" xfId="0" applyNumberFormat="1" applyFont="1" applyFill="1" applyBorder="1" applyAlignment="1" applyProtection="1">
      <alignment horizontal="center" vertical="center"/>
    </xf>
    <xf numFmtId="164" fontId="16" fillId="3" borderId="38" xfId="0" applyNumberFormat="1" applyFont="1" applyFill="1" applyBorder="1" applyAlignment="1" applyProtection="1">
      <alignment horizontal="center" vertical="center"/>
    </xf>
    <xf numFmtId="0" fontId="13" fillId="3" borderId="22" xfId="0" applyFont="1" applyFill="1" applyBorder="1" applyProtection="1"/>
    <xf numFmtId="1" fontId="11" fillId="3" borderId="21" xfId="0" applyNumberFormat="1" applyFont="1" applyFill="1" applyBorder="1" applyAlignment="1" applyProtection="1">
      <alignment horizontal="center"/>
    </xf>
    <xf numFmtId="1" fontId="11" fillId="3" borderId="23" xfId="0" applyNumberFormat="1" applyFont="1" applyFill="1" applyBorder="1" applyAlignment="1" applyProtection="1">
      <alignment horizontal="center"/>
    </xf>
    <xf numFmtId="0" fontId="11" fillId="3" borderId="14" xfId="0" applyFont="1" applyFill="1" applyBorder="1" applyAlignment="1" applyProtection="1">
      <alignment horizontal="right" vertical="center"/>
    </xf>
    <xf numFmtId="164" fontId="11" fillId="3" borderId="34" xfId="0" applyNumberFormat="1" applyFont="1" applyFill="1" applyBorder="1" applyAlignment="1" applyProtection="1">
      <alignment horizontal="center" vertical="center"/>
    </xf>
    <xf numFmtId="164" fontId="11" fillId="3" borderId="35" xfId="0" applyNumberFormat="1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164" fontId="11" fillId="3" borderId="30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 applyProtection="1">
      <alignment horizontal="right" vertical="center"/>
    </xf>
    <xf numFmtId="0" fontId="11" fillId="3" borderId="36" xfId="0" applyFont="1" applyFill="1" applyBorder="1" applyAlignment="1" applyProtection="1">
      <alignment horizontal="center" vertical="center" wrapText="1"/>
    </xf>
    <xf numFmtId="164" fontId="11" fillId="3" borderId="5" xfId="0" applyNumberFormat="1" applyFont="1" applyFill="1" applyBorder="1" applyAlignment="1" applyProtection="1">
      <alignment horizontal="right" vertical="center"/>
    </xf>
    <xf numFmtId="0" fontId="11" fillId="3" borderId="36" xfId="0" applyFont="1" applyFill="1" applyBorder="1" applyAlignment="1" applyProtection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</xf>
    <xf numFmtId="164" fontId="5" fillId="2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>
      <alignment horizontal="center" vertical="center" wrapText="1"/>
    </xf>
    <xf numFmtId="10" fontId="11" fillId="3" borderId="1" xfId="1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right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Protection="1">
      <protection locked="0"/>
    </xf>
    <xf numFmtId="164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horizontal="right" vertical="center"/>
      <protection locked="0"/>
    </xf>
    <xf numFmtId="0" fontId="11" fillId="3" borderId="28" xfId="0" applyFont="1" applyFill="1" applyBorder="1" applyAlignment="1" applyProtection="1">
      <alignment vertical="center"/>
    </xf>
    <xf numFmtId="164" fontId="11" fillId="3" borderId="1" xfId="0" applyNumberFormat="1" applyFont="1" applyFill="1" applyBorder="1" applyAlignment="1" applyProtection="1">
      <alignment vertical="center"/>
    </xf>
    <xf numFmtId="164" fontId="11" fillId="3" borderId="4" xfId="0" applyNumberFormat="1" applyFont="1" applyFill="1" applyBorder="1" applyAlignment="1" applyProtection="1">
      <alignment vertical="center"/>
    </xf>
    <xf numFmtId="164" fontId="3" fillId="4" borderId="9" xfId="0" applyNumberFormat="1" applyFont="1" applyFill="1" applyBorder="1" applyProtection="1"/>
    <xf numFmtId="164" fontId="3" fillId="4" borderId="10" xfId="0" applyNumberFormat="1" applyFont="1" applyFill="1" applyBorder="1" applyProtection="1"/>
    <xf numFmtId="164" fontId="3" fillId="4" borderId="1" xfId="0" applyNumberFormat="1" applyFont="1" applyFill="1" applyBorder="1" applyAlignment="1" applyProtection="1">
      <alignment horizontal="right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</xf>
    <xf numFmtId="0" fontId="0" fillId="5" borderId="0" xfId="0" applyFill="1" applyAlignment="1">
      <alignment horizontal="left" vertical="center"/>
    </xf>
    <xf numFmtId="0" fontId="5" fillId="5" borderId="0" xfId="0" applyFont="1" applyFill="1"/>
    <xf numFmtId="0" fontId="5" fillId="5" borderId="0" xfId="0" applyFont="1" applyFill="1" applyAlignment="1">
      <alignment vertical="center"/>
    </xf>
    <xf numFmtId="164" fontId="11" fillId="3" borderId="1" xfId="0" applyNumberFormat="1" applyFont="1" applyFill="1" applyBorder="1" applyAlignment="1" applyProtection="1">
      <alignment horizontal="right" vertical="center"/>
    </xf>
    <xf numFmtId="0" fontId="22" fillId="3" borderId="16" xfId="0" applyFont="1" applyFill="1" applyBorder="1" applyAlignment="1" applyProtection="1">
      <alignment horizontal="center"/>
    </xf>
    <xf numFmtId="1" fontId="11" fillId="3" borderId="12" xfId="0" applyNumberFormat="1" applyFont="1" applyFill="1" applyBorder="1" applyAlignment="1" applyProtection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 applyProtection="1">
      <alignment horizontal="left" vertical="center"/>
    </xf>
    <xf numFmtId="164" fontId="11" fillId="3" borderId="4" xfId="0" applyNumberFormat="1" applyFont="1" applyFill="1" applyBorder="1" applyAlignment="1" applyProtection="1">
      <alignment horizontal="right" vertical="center"/>
    </xf>
    <xf numFmtId="1" fontId="11" fillId="3" borderId="12" xfId="0" applyNumberFormat="1" applyFont="1" applyFill="1" applyBorder="1" applyAlignment="1" applyProtection="1">
      <alignment horizontal="center"/>
    </xf>
    <xf numFmtId="1" fontId="11" fillId="3" borderId="13" xfId="0" applyNumberFormat="1" applyFont="1" applyFill="1" applyBorder="1" applyAlignment="1" applyProtection="1">
      <alignment horizontal="center"/>
    </xf>
    <xf numFmtId="0" fontId="0" fillId="5" borderId="0" xfId="0" applyFill="1" applyAlignment="1">
      <alignment horizontal="right"/>
    </xf>
    <xf numFmtId="1" fontId="1" fillId="5" borderId="19" xfId="0" applyNumberFormat="1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 applyProtection="1">
      <alignment horizontal="center" vertical="center"/>
    </xf>
    <xf numFmtId="0" fontId="0" fillId="5" borderId="8" xfId="0" applyFill="1" applyBorder="1" applyAlignment="1">
      <alignment horizontal="center" vertical="center"/>
    </xf>
    <xf numFmtId="165" fontId="0" fillId="5" borderId="17" xfId="0" applyNumberFormat="1" applyFill="1" applyBorder="1" applyAlignment="1" applyProtection="1">
      <alignment horizontal="center" vertical="center"/>
      <protection locked="0"/>
    </xf>
    <xf numFmtId="165" fontId="0" fillId="5" borderId="1" xfId="0" applyNumberFormat="1" applyFill="1" applyBorder="1" applyAlignment="1" applyProtection="1">
      <alignment horizontal="center" vertical="center"/>
      <protection locked="0"/>
    </xf>
    <xf numFmtId="165" fontId="0" fillId="5" borderId="4" xfId="0" applyNumberFormat="1" applyFill="1" applyBorder="1" applyAlignment="1" applyProtection="1">
      <alignment horizontal="center" vertical="center"/>
      <protection locked="0"/>
    </xf>
    <xf numFmtId="165" fontId="0" fillId="5" borderId="18" xfId="0" applyNumberFormat="1" applyFill="1" applyBorder="1" applyAlignment="1" applyProtection="1">
      <alignment horizontal="center" vertical="center"/>
      <protection locked="0"/>
    </xf>
    <xf numFmtId="165" fontId="0" fillId="5" borderId="9" xfId="0" applyNumberFormat="1" applyFill="1" applyBorder="1" applyAlignment="1" applyProtection="1">
      <alignment horizontal="center" vertical="center"/>
      <protection locked="0"/>
    </xf>
    <xf numFmtId="165" fontId="0" fillId="5" borderId="10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165" fontId="0" fillId="5" borderId="28" xfId="0" applyNumberFormat="1" applyFill="1" applyBorder="1" applyAlignment="1" applyProtection="1">
      <alignment horizontal="center" vertical="center"/>
      <protection locked="0"/>
    </xf>
    <xf numFmtId="165" fontId="0" fillId="5" borderId="27" xfId="0" applyNumberFormat="1" applyFill="1" applyBorder="1" applyAlignment="1" applyProtection="1">
      <alignment horizontal="center" vertical="center"/>
      <protection locked="0"/>
    </xf>
    <xf numFmtId="165" fontId="0" fillId="5" borderId="31" xfId="0" applyNumberForma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 applyProtection="1">
      <alignment horizontal="right" vertical="center"/>
      <protection locked="0"/>
    </xf>
    <xf numFmtId="165" fontId="0" fillId="0" borderId="7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5" fillId="0" borderId="3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43" xfId="0" applyFont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5" fillId="5" borderId="0" xfId="0" applyFont="1" applyFill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2" xfId="0" applyFont="1" applyFill="1" applyBorder="1" applyAlignment="1" applyProtection="1">
      <alignment horizontal="center" vertical="center"/>
    </xf>
    <xf numFmtId="0" fontId="16" fillId="3" borderId="33" xfId="0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left" vertical="center" wrapText="1"/>
    </xf>
    <xf numFmtId="0" fontId="17" fillId="3" borderId="32" xfId="0" applyFont="1" applyFill="1" applyBorder="1" applyAlignment="1" applyProtection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</xf>
    <xf numFmtId="0" fontId="21" fillId="5" borderId="0" xfId="0" applyFont="1" applyFill="1" applyAlignment="1">
      <alignment horizontal="left"/>
    </xf>
    <xf numFmtId="0" fontId="4" fillId="5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5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6666"/>
      <color rgb="FF003300"/>
      <color rgb="FF0000FF"/>
      <color rgb="FF00FF00"/>
      <color rgb="FF00CC99"/>
      <color rgb="FF009999"/>
      <color rgb="FF990000"/>
      <color rgb="FF993300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90" zoomScaleNormal="90" zoomScalePageLayoutView="90" workbookViewId="0">
      <selection activeCell="P5" sqref="P5"/>
    </sheetView>
  </sheetViews>
  <sheetFormatPr baseColWidth="10" defaultRowHeight="15" x14ac:dyDescent="0.25"/>
  <cols>
    <col min="1" max="1" width="48.85546875" customWidth="1"/>
    <col min="2" max="4" width="15" customWidth="1"/>
    <col min="5" max="6" width="12.42578125" customWidth="1"/>
    <col min="7" max="16" width="11.7109375" customWidth="1"/>
  </cols>
  <sheetData>
    <row r="1" spans="1:17" ht="21.75" customHeight="1" x14ac:dyDescent="0.25">
      <c r="A1" s="308" t="s">
        <v>173</v>
      </c>
      <c r="B1" s="308"/>
      <c r="C1" s="308"/>
      <c r="D1" s="308"/>
      <c r="E1" s="29" t="s">
        <v>174</v>
      </c>
      <c r="F1" s="301"/>
      <c r="G1" s="301"/>
      <c r="H1" s="301"/>
      <c r="I1" s="301"/>
      <c r="J1" s="301"/>
      <c r="K1" s="301"/>
      <c r="L1" s="301"/>
    </row>
    <row r="2" spans="1:17" ht="24.75" customHeight="1" x14ac:dyDescent="0.25">
      <c r="A2" s="18"/>
      <c r="B2" s="18"/>
      <c r="C2" s="18"/>
      <c r="D2" s="18"/>
      <c r="E2" s="40" t="s">
        <v>175</v>
      </c>
      <c r="F2" s="300"/>
      <c r="G2" s="300"/>
      <c r="H2" s="300"/>
      <c r="I2" s="300"/>
      <c r="J2" s="300"/>
      <c r="K2" s="300"/>
      <c r="L2" s="300"/>
    </row>
    <row r="3" spans="1:17" ht="24.75" customHeight="1" x14ac:dyDescent="0.25">
      <c r="A3" s="28"/>
      <c r="B3" s="28"/>
      <c r="C3" s="28"/>
      <c r="D3" s="28"/>
      <c r="E3" s="40" t="s">
        <v>176</v>
      </c>
      <c r="F3" s="293"/>
      <c r="G3" s="61"/>
      <c r="H3" s="61"/>
      <c r="I3" s="61"/>
      <c r="J3" s="61"/>
      <c r="K3" s="61"/>
      <c r="L3" s="61"/>
    </row>
    <row r="4" spans="1:17" ht="15" customHeight="1" x14ac:dyDescent="0.25">
      <c r="A4" s="28"/>
      <c r="B4" s="28"/>
      <c r="C4" s="28"/>
      <c r="D4" s="28"/>
      <c r="E4" s="40"/>
      <c r="F4" s="103"/>
      <c r="G4" s="61"/>
      <c r="H4" s="61"/>
      <c r="I4" s="61"/>
      <c r="J4" s="61"/>
      <c r="K4" s="61"/>
      <c r="L4" s="61"/>
    </row>
    <row r="5" spans="1:17" ht="22.5" customHeight="1" x14ac:dyDescent="0.25">
      <c r="A5" s="309" t="s">
        <v>207</v>
      </c>
      <c r="B5" s="309"/>
      <c r="C5" s="309"/>
      <c r="D5" s="309"/>
      <c r="E5" s="309"/>
      <c r="F5" s="161"/>
      <c r="H5" s="310" t="s">
        <v>225</v>
      </c>
      <c r="I5" s="310"/>
      <c r="J5" s="359"/>
      <c r="M5" s="310" t="s">
        <v>212</v>
      </c>
      <c r="N5" s="310"/>
      <c r="O5" s="310"/>
      <c r="P5" s="359"/>
    </row>
    <row r="6" spans="1:17" ht="14.25" customHeight="1" x14ac:dyDescent="0.25">
      <c r="A6" s="61"/>
      <c r="B6" s="61"/>
      <c r="C6" s="61"/>
      <c r="D6" s="61"/>
      <c r="E6" s="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7" ht="22.5" customHeight="1" thickBot="1" x14ac:dyDescent="0.3">
      <c r="A7" s="312" t="s">
        <v>106</v>
      </c>
      <c r="B7" s="312"/>
      <c r="C7" s="312"/>
      <c r="D7" s="312"/>
      <c r="E7" s="312"/>
    </row>
    <row r="8" spans="1:17" ht="32.25" customHeight="1" thickBot="1" x14ac:dyDescent="0.3">
      <c r="A8" s="193" t="s">
        <v>69</v>
      </c>
      <c r="B8" s="194" t="s">
        <v>64</v>
      </c>
      <c r="C8" s="194" t="s">
        <v>65</v>
      </c>
      <c r="D8" s="194" t="s">
        <v>66</v>
      </c>
      <c r="E8" s="195" t="s">
        <v>143</v>
      </c>
      <c r="G8" s="294" t="s">
        <v>172</v>
      </c>
      <c r="H8" s="295"/>
      <c r="I8" s="295"/>
      <c r="J8" s="295"/>
      <c r="K8" s="295"/>
      <c r="L8" s="295"/>
      <c r="M8" s="295"/>
      <c r="N8" s="295"/>
      <c r="O8" s="295"/>
      <c r="P8" s="295"/>
      <c r="Q8" s="296"/>
    </row>
    <row r="9" spans="1:17" ht="21.75" customHeight="1" x14ac:dyDescent="0.25">
      <c r="A9" s="152" t="s">
        <v>51</v>
      </c>
      <c r="B9" s="153">
        <f>SUM(B10:B12)</f>
        <v>0</v>
      </c>
      <c r="C9" s="153">
        <f>SUM(C10:C12)</f>
        <v>0</v>
      </c>
      <c r="D9" s="153">
        <f>SUM(D10:D12)</f>
        <v>0</v>
      </c>
      <c r="E9" s="52"/>
      <c r="G9" s="281">
        <v>1</v>
      </c>
      <c r="H9" s="282">
        <v>2</v>
      </c>
      <c r="I9" s="283">
        <v>3</v>
      </c>
      <c r="J9" s="284">
        <v>4</v>
      </c>
      <c r="K9" s="282">
        <v>5</v>
      </c>
      <c r="L9" s="283">
        <v>6</v>
      </c>
      <c r="M9" s="284">
        <v>7</v>
      </c>
      <c r="N9" s="282">
        <v>8</v>
      </c>
      <c r="O9" s="283">
        <v>9</v>
      </c>
      <c r="P9" s="284">
        <v>10</v>
      </c>
      <c r="Q9" s="285" t="s">
        <v>66</v>
      </c>
    </row>
    <row r="10" spans="1:17" ht="21.75" customHeight="1" x14ac:dyDescent="0.25">
      <c r="A10" s="11" t="s">
        <v>52</v>
      </c>
      <c r="B10" s="10">
        <v>0</v>
      </c>
      <c r="C10" s="10">
        <f>B10*21%</f>
        <v>0</v>
      </c>
      <c r="D10" s="48">
        <f>B10+C10</f>
        <v>0</v>
      </c>
      <c r="E10" s="105">
        <v>1</v>
      </c>
      <c r="G10" s="286">
        <f>IF(G$9&lt;=$E$10,$B$10*1/$E$10,0)</f>
        <v>0</v>
      </c>
      <c r="H10" s="287">
        <f t="shared" ref="H10:P10" si="0">IF(H$9&lt;=$E$10,$B$10*1/$E$10,0)</f>
        <v>0</v>
      </c>
      <c r="I10" s="287">
        <f t="shared" si="0"/>
        <v>0</v>
      </c>
      <c r="J10" s="287">
        <f t="shared" si="0"/>
        <v>0</v>
      </c>
      <c r="K10" s="287">
        <f t="shared" si="0"/>
        <v>0</v>
      </c>
      <c r="L10" s="287">
        <f t="shared" si="0"/>
        <v>0</v>
      </c>
      <c r="M10" s="287">
        <f t="shared" si="0"/>
        <v>0</v>
      </c>
      <c r="N10" s="287">
        <f t="shared" si="0"/>
        <v>0</v>
      </c>
      <c r="O10" s="287">
        <f t="shared" si="0"/>
        <v>0</v>
      </c>
      <c r="P10" s="287">
        <f t="shared" si="0"/>
        <v>0</v>
      </c>
      <c r="Q10" s="288">
        <f>SUM(G10:P10)</f>
        <v>0</v>
      </c>
    </row>
    <row r="11" spans="1:17" ht="21.75" customHeight="1" x14ac:dyDescent="0.25">
      <c r="A11" s="11" t="s">
        <v>53</v>
      </c>
      <c r="B11" s="10">
        <v>0</v>
      </c>
      <c r="C11" s="10">
        <f t="shared" ref="C11:C23" si="1">B11*21%</f>
        <v>0</v>
      </c>
      <c r="D11" s="48">
        <f t="shared" ref="D11:D23" si="2">B11+C11</f>
        <v>0</v>
      </c>
      <c r="E11" s="105">
        <v>1</v>
      </c>
      <c r="G11" s="286">
        <f>IF(G$9&lt;=$E$11,$B$11*1/$E$11,0)</f>
        <v>0</v>
      </c>
      <c r="H11" s="287">
        <f t="shared" ref="H11:P11" si="3">IF(H$9&lt;=$E$11,$B$11*1/$E$11,0)</f>
        <v>0</v>
      </c>
      <c r="I11" s="287">
        <f t="shared" si="3"/>
        <v>0</v>
      </c>
      <c r="J11" s="287">
        <f t="shared" si="3"/>
        <v>0</v>
      </c>
      <c r="K11" s="287">
        <f t="shared" si="3"/>
        <v>0</v>
      </c>
      <c r="L11" s="287">
        <f t="shared" si="3"/>
        <v>0</v>
      </c>
      <c r="M11" s="287">
        <f t="shared" si="3"/>
        <v>0</v>
      </c>
      <c r="N11" s="287">
        <f t="shared" si="3"/>
        <v>0</v>
      </c>
      <c r="O11" s="287">
        <f t="shared" si="3"/>
        <v>0</v>
      </c>
      <c r="P11" s="287">
        <f t="shared" si="3"/>
        <v>0</v>
      </c>
      <c r="Q11" s="288">
        <f t="shared" ref="Q11:Q23" si="4">SUM(G11:P11)</f>
        <v>0</v>
      </c>
    </row>
    <row r="12" spans="1:17" ht="21.75" customHeight="1" x14ac:dyDescent="0.25">
      <c r="A12" s="11" t="s">
        <v>54</v>
      </c>
      <c r="B12" s="10">
        <v>0</v>
      </c>
      <c r="C12" s="10">
        <f t="shared" si="1"/>
        <v>0</v>
      </c>
      <c r="D12" s="48">
        <f t="shared" si="2"/>
        <v>0</v>
      </c>
      <c r="E12" s="105">
        <v>1</v>
      </c>
      <c r="G12" s="286">
        <f>IF(G$9&lt;=$E$12,$B$12*1/$E$12,0)</f>
        <v>0</v>
      </c>
      <c r="H12" s="287">
        <f>IF(H$9&lt;=$E$12,$B$12*1/$E$12,0)</f>
        <v>0</v>
      </c>
      <c r="I12" s="287">
        <f>IF(I$9&lt;=$E$12,$B$12*1/$E$12,0)</f>
        <v>0</v>
      </c>
      <c r="J12" s="287">
        <f t="shared" ref="J12:P12" si="5">IF(J$9&lt;=$E$12,$B$12*1/$E$12,0)</f>
        <v>0</v>
      </c>
      <c r="K12" s="287">
        <f t="shared" si="5"/>
        <v>0</v>
      </c>
      <c r="L12" s="287">
        <f t="shared" si="5"/>
        <v>0</v>
      </c>
      <c r="M12" s="287">
        <f t="shared" si="5"/>
        <v>0</v>
      </c>
      <c r="N12" s="287">
        <f t="shared" si="5"/>
        <v>0</v>
      </c>
      <c r="O12" s="287">
        <f t="shared" si="5"/>
        <v>0</v>
      </c>
      <c r="P12" s="287">
        <f t="shared" si="5"/>
        <v>0</v>
      </c>
      <c r="Q12" s="288">
        <f t="shared" si="4"/>
        <v>0</v>
      </c>
    </row>
    <row r="13" spans="1:17" ht="21.75" customHeight="1" x14ac:dyDescent="0.25">
      <c r="A13" s="154" t="s">
        <v>55</v>
      </c>
      <c r="B13" s="155">
        <f>SUM(B14:B23)</f>
        <v>0</v>
      </c>
      <c r="C13" s="155">
        <f t="shared" ref="C13:D13" si="6">SUM(C14:C23)</f>
        <v>0</v>
      </c>
      <c r="D13" s="155">
        <f t="shared" si="6"/>
        <v>0</v>
      </c>
      <c r="E13" s="106"/>
      <c r="G13" s="297"/>
      <c r="H13" s="298"/>
      <c r="I13" s="298"/>
      <c r="J13" s="298"/>
      <c r="K13" s="298"/>
      <c r="L13" s="298"/>
      <c r="M13" s="298"/>
      <c r="N13" s="298"/>
      <c r="O13" s="298"/>
      <c r="P13" s="298"/>
      <c r="Q13" s="299"/>
    </row>
    <row r="14" spans="1:17" ht="21.75" customHeight="1" x14ac:dyDescent="0.25">
      <c r="A14" s="11" t="s">
        <v>56</v>
      </c>
      <c r="B14" s="10">
        <v>0</v>
      </c>
      <c r="C14" s="10">
        <f t="shared" si="1"/>
        <v>0</v>
      </c>
      <c r="D14" s="48">
        <f t="shared" si="2"/>
        <v>0</v>
      </c>
      <c r="E14" s="292"/>
      <c r="G14" s="297"/>
      <c r="H14" s="298"/>
      <c r="I14" s="298"/>
      <c r="J14" s="298"/>
      <c r="K14" s="298"/>
      <c r="L14" s="298"/>
      <c r="M14" s="298"/>
      <c r="N14" s="298"/>
      <c r="O14" s="298"/>
      <c r="P14" s="298"/>
      <c r="Q14" s="299"/>
    </row>
    <row r="15" spans="1:17" ht="21.75" customHeight="1" x14ac:dyDescent="0.25">
      <c r="A15" s="11" t="s">
        <v>57</v>
      </c>
      <c r="B15" s="10">
        <v>0</v>
      </c>
      <c r="C15" s="10">
        <f t="shared" si="1"/>
        <v>0</v>
      </c>
      <c r="D15" s="48">
        <f t="shared" si="2"/>
        <v>0</v>
      </c>
      <c r="E15" s="105">
        <v>1</v>
      </c>
      <c r="G15" s="286">
        <f t="shared" ref="G15:P15" si="7">IF(G$9&lt;=$E$15,$B$15*1/$E$15,0)</f>
        <v>0</v>
      </c>
      <c r="H15" s="287">
        <f t="shared" si="7"/>
        <v>0</v>
      </c>
      <c r="I15" s="287">
        <f t="shared" si="7"/>
        <v>0</v>
      </c>
      <c r="J15" s="287">
        <f t="shared" si="7"/>
        <v>0</v>
      </c>
      <c r="K15" s="287">
        <f t="shared" si="7"/>
        <v>0</v>
      </c>
      <c r="L15" s="287">
        <f t="shared" si="7"/>
        <v>0</v>
      </c>
      <c r="M15" s="287">
        <f t="shared" si="7"/>
        <v>0</v>
      </c>
      <c r="N15" s="287">
        <f t="shared" si="7"/>
        <v>0</v>
      </c>
      <c r="O15" s="287">
        <f t="shared" si="7"/>
        <v>0</v>
      </c>
      <c r="P15" s="287">
        <f t="shared" si="7"/>
        <v>0</v>
      </c>
      <c r="Q15" s="288">
        <f t="shared" si="4"/>
        <v>0</v>
      </c>
    </row>
    <row r="16" spans="1:17" ht="21.75" customHeight="1" x14ac:dyDescent="0.25">
      <c r="A16" s="11" t="s">
        <v>67</v>
      </c>
      <c r="B16" s="10">
        <v>0</v>
      </c>
      <c r="C16" s="10">
        <f t="shared" si="1"/>
        <v>0</v>
      </c>
      <c r="D16" s="48">
        <f t="shared" si="2"/>
        <v>0</v>
      </c>
      <c r="E16" s="105">
        <v>5</v>
      </c>
      <c r="G16" s="286">
        <f>IF(G$9&lt;=$E$16,$B$16*1/$E$16,0)</f>
        <v>0</v>
      </c>
      <c r="H16" s="287">
        <f t="shared" ref="H16:P16" si="8">IF(H$9&lt;=$E$16,$B$16*1/$E$16,0)</f>
        <v>0</v>
      </c>
      <c r="I16" s="287">
        <f t="shared" si="8"/>
        <v>0</v>
      </c>
      <c r="J16" s="287">
        <f t="shared" si="8"/>
        <v>0</v>
      </c>
      <c r="K16" s="287">
        <f t="shared" si="8"/>
        <v>0</v>
      </c>
      <c r="L16" s="287">
        <f t="shared" si="8"/>
        <v>0</v>
      </c>
      <c r="M16" s="287">
        <f t="shared" si="8"/>
        <v>0</v>
      </c>
      <c r="N16" s="287">
        <f t="shared" si="8"/>
        <v>0</v>
      </c>
      <c r="O16" s="287">
        <f t="shared" si="8"/>
        <v>0</v>
      </c>
      <c r="P16" s="287">
        <f t="shared" si="8"/>
        <v>0</v>
      </c>
      <c r="Q16" s="288">
        <f t="shared" si="4"/>
        <v>0</v>
      </c>
    </row>
    <row r="17" spans="1:17" ht="21.75" customHeight="1" x14ac:dyDescent="0.25">
      <c r="A17" s="11" t="s">
        <v>58</v>
      </c>
      <c r="B17" s="10">
        <v>0</v>
      </c>
      <c r="C17" s="10">
        <f t="shared" si="1"/>
        <v>0</v>
      </c>
      <c r="D17" s="48">
        <f t="shared" si="2"/>
        <v>0</v>
      </c>
      <c r="E17" s="105">
        <v>5</v>
      </c>
      <c r="G17" s="286">
        <f>IF(G$9&lt;=$E$17,$B$17*1/$E$17,0)</f>
        <v>0</v>
      </c>
      <c r="H17" s="287">
        <f t="shared" ref="H17:P17" si="9">IF(H$9&lt;=$E$17,$B$17*1/$E$17,0)</f>
        <v>0</v>
      </c>
      <c r="I17" s="287">
        <f t="shared" si="9"/>
        <v>0</v>
      </c>
      <c r="J17" s="287">
        <f t="shared" si="9"/>
        <v>0</v>
      </c>
      <c r="K17" s="287">
        <f t="shared" si="9"/>
        <v>0</v>
      </c>
      <c r="L17" s="287">
        <f t="shared" si="9"/>
        <v>0</v>
      </c>
      <c r="M17" s="287">
        <f t="shared" si="9"/>
        <v>0</v>
      </c>
      <c r="N17" s="287">
        <f t="shared" si="9"/>
        <v>0</v>
      </c>
      <c r="O17" s="287">
        <f t="shared" si="9"/>
        <v>0</v>
      </c>
      <c r="P17" s="287">
        <f t="shared" si="9"/>
        <v>0</v>
      </c>
      <c r="Q17" s="288">
        <f t="shared" si="4"/>
        <v>0</v>
      </c>
    </row>
    <row r="18" spans="1:17" ht="21.75" customHeight="1" x14ac:dyDescent="0.25">
      <c r="A18" s="11" t="s">
        <v>59</v>
      </c>
      <c r="B18" s="10">
        <v>0</v>
      </c>
      <c r="C18" s="10">
        <f t="shared" si="1"/>
        <v>0</v>
      </c>
      <c r="D18" s="48">
        <f t="shared" si="2"/>
        <v>0</v>
      </c>
      <c r="E18" s="105">
        <v>1</v>
      </c>
      <c r="G18" s="286">
        <f>IF(G$9&lt;=$E$18,$B$18*1/$E$18,0)</f>
        <v>0</v>
      </c>
      <c r="H18" s="287">
        <f t="shared" ref="H18:P18" si="10">IF(H$9&lt;=$E$18,$B$18*1/$E$18,0)</f>
        <v>0</v>
      </c>
      <c r="I18" s="287">
        <f t="shared" si="10"/>
        <v>0</v>
      </c>
      <c r="J18" s="287">
        <f t="shared" si="10"/>
        <v>0</v>
      </c>
      <c r="K18" s="287">
        <f t="shared" si="10"/>
        <v>0</v>
      </c>
      <c r="L18" s="287">
        <f t="shared" si="10"/>
        <v>0</v>
      </c>
      <c r="M18" s="287">
        <f t="shared" si="10"/>
        <v>0</v>
      </c>
      <c r="N18" s="287">
        <f t="shared" si="10"/>
        <v>0</v>
      </c>
      <c r="O18" s="287">
        <f t="shared" si="10"/>
        <v>0</v>
      </c>
      <c r="P18" s="287">
        <f t="shared" si="10"/>
        <v>0</v>
      </c>
      <c r="Q18" s="288">
        <f t="shared" si="4"/>
        <v>0</v>
      </c>
    </row>
    <row r="19" spans="1:17" ht="21.75" customHeight="1" x14ac:dyDescent="0.25">
      <c r="A19" s="11" t="s">
        <v>60</v>
      </c>
      <c r="B19" s="10">
        <v>0</v>
      </c>
      <c r="C19" s="10">
        <f t="shared" si="1"/>
        <v>0</v>
      </c>
      <c r="D19" s="48">
        <f t="shared" si="2"/>
        <v>0</v>
      </c>
      <c r="E19" s="105">
        <v>1</v>
      </c>
      <c r="G19" s="286">
        <f>IF(G$9&lt;=$E$19,$B$19*1/$E$19,0)</f>
        <v>0</v>
      </c>
      <c r="H19" s="287">
        <f t="shared" ref="H19:P19" si="11">IF(H$9&lt;=$E$19,$B$19*1/$E$19,0)</f>
        <v>0</v>
      </c>
      <c r="I19" s="287">
        <f t="shared" si="11"/>
        <v>0</v>
      </c>
      <c r="J19" s="287">
        <f t="shared" si="11"/>
        <v>0</v>
      </c>
      <c r="K19" s="287">
        <f t="shared" si="11"/>
        <v>0</v>
      </c>
      <c r="L19" s="287">
        <f t="shared" si="11"/>
        <v>0</v>
      </c>
      <c r="M19" s="287">
        <f t="shared" si="11"/>
        <v>0</v>
      </c>
      <c r="N19" s="287">
        <f t="shared" si="11"/>
        <v>0</v>
      </c>
      <c r="O19" s="287">
        <f t="shared" si="11"/>
        <v>0</v>
      </c>
      <c r="P19" s="287">
        <f t="shared" si="11"/>
        <v>0</v>
      </c>
      <c r="Q19" s="288">
        <f t="shared" si="4"/>
        <v>0</v>
      </c>
    </row>
    <row r="20" spans="1:17" ht="21.75" customHeight="1" x14ac:dyDescent="0.25">
      <c r="A20" s="11" t="s">
        <v>61</v>
      </c>
      <c r="B20" s="10">
        <v>0</v>
      </c>
      <c r="C20" s="10">
        <f t="shared" si="1"/>
        <v>0</v>
      </c>
      <c r="D20" s="48">
        <f t="shared" si="2"/>
        <v>0</v>
      </c>
      <c r="E20" s="105">
        <v>1</v>
      </c>
      <c r="G20" s="286">
        <f>IF(G$9&lt;=$E$20,$B$20*1/$E$20,0)</f>
        <v>0</v>
      </c>
      <c r="H20" s="287">
        <f t="shared" ref="H20:P20" si="12">IF(H$9&lt;=$E$20,$B$20*1/$E$20,0)</f>
        <v>0</v>
      </c>
      <c r="I20" s="287">
        <f t="shared" si="12"/>
        <v>0</v>
      </c>
      <c r="J20" s="287">
        <f t="shared" si="12"/>
        <v>0</v>
      </c>
      <c r="K20" s="287">
        <f t="shared" si="12"/>
        <v>0</v>
      </c>
      <c r="L20" s="287">
        <f t="shared" si="12"/>
        <v>0</v>
      </c>
      <c r="M20" s="287">
        <f t="shared" si="12"/>
        <v>0</v>
      </c>
      <c r="N20" s="287">
        <f t="shared" si="12"/>
        <v>0</v>
      </c>
      <c r="O20" s="287">
        <f t="shared" si="12"/>
        <v>0</v>
      </c>
      <c r="P20" s="287">
        <f t="shared" si="12"/>
        <v>0</v>
      </c>
      <c r="Q20" s="288">
        <f t="shared" si="4"/>
        <v>0</v>
      </c>
    </row>
    <row r="21" spans="1:17" ht="21.75" customHeight="1" x14ac:dyDescent="0.25">
      <c r="A21" s="11" t="s">
        <v>68</v>
      </c>
      <c r="B21" s="10">
        <v>0</v>
      </c>
      <c r="C21" s="10">
        <f t="shared" si="1"/>
        <v>0</v>
      </c>
      <c r="D21" s="48">
        <f t="shared" si="2"/>
        <v>0</v>
      </c>
      <c r="E21" s="105">
        <v>1</v>
      </c>
      <c r="G21" s="286">
        <f>IF(G$9&lt;=$E$21,$B$21*1/$E$21,0)</f>
        <v>0</v>
      </c>
      <c r="H21" s="287">
        <f t="shared" ref="H21:P21" si="13">IF(H$9&lt;=$E$21,$B$21*1/$E$21,0)</f>
        <v>0</v>
      </c>
      <c r="I21" s="287">
        <f t="shared" si="13"/>
        <v>0</v>
      </c>
      <c r="J21" s="287">
        <f t="shared" si="13"/>
        <v>0</v>
      </c>
      <c r="K21" s="287">
        <f t="shared" si="13"/>
        <v>0</v>
      </c>
      <c r="L21" s="287">
        <f t="shared" si="13"/>
        <v>0</v>
      </c>
      <c r="M21" s="287">
        <f t="shared" si="13"/>
        <v>0</v>
      </c>
      <c r="N21" s="287">
        <f t="shared" si="13"/>
        <v>0</v>
      </c>
      <c r="O21" s="287">
        <f t="shared" si="13"/>
        <v>0</v>
      </c>
      <c r="P21" s="287">
        <f t="shared" si="13"/>
        <v>0</v>
      </c>
      <c r="Q21" s="288">
        <f t="shared" si="4"/>
        <v>0</v>
      </c>
    </row>
    <row r="22" spans="1:17" ht="21.75" customHeight="1" x14ac:dyDescent="0.25">
      <c r="A22" s="11" t="s">
        <v>62</v>
      </c>
      <c r="B22" s="10">
        <v>0</v>
      </c>
      <c r="C22" s="10">
        <f t="shared" si="1"/>
        <v>0</v>
      </c>
      <c r="D22" s="48">
        <f t="shared" si="2"/>
        <v>0</v>
      </c>
      <c r="E22" s="105">
        <v>1</v>
      </c>
      <c r="G22" s="286">
        <f>IF(G$9&lt;=$E$22,$B$22*1/$E$22,0)</f>
        <v>0</v>
      </c>
      <c r="H22" s="287">
        <f t="shared" ref="H22:P22" si="14">IF(H$9&lt;=$E$22,$B$22*1/$E$22,0)</f>
        <v>0</v>
      </c>
      <c r="I22" s="287">
        <f t="shared" si="14"/>
        <v>0</v>
      </c>
      <c r="J22" s="287">
        <f t="shared" si="14"/>
        <v>0</v>
      </c>
      <c r="K22" s="287">
        <f t="shared" si="14"/>
        <v>0</v>
      </c>
      <c r="L22" s="287">
        <f t="shared" si="14"/>
        <v>0</v>
      </c>
      <c r="M22" s="287">
        <f t="shared" si="14"/>
        <v>0</v>
      </c>
      <c r="N22" s="287">
        <f t="shared" si="14"/>
        <v>0</v>
      </c>
      <c r="O22" s="287">
        <f t="shared" si="14"/>
        <v>0</v>
      </c>
      <c r="P22" s="287">
        <f t="shared" si="14"/>
        <v>0</v>
      </c>
      <c r="Q22" s="288">
        <f t="shared" si="4"/>
        <v>0</v>
      </c>
    </row>
    <row r="23" spans="1:17" ht="21.75" customHeight="1" thickBot="1" x14ac:dyDescent="0.3">
      <c r="A23" s="49" t="s">
        <v>63</v>
      </c>
      <c r="B23" s="50">
        <v>0</v>
      </c>
      <c r="C23" s="10">
        <f t="shared" si="1"/>
        <v>0</v>
      </c>
      <c r="D23" s="51">
        <f t="shared" si="2"/>
        <v>0</v>
      </c>
      <c r="E23" s="107">
        <v>1</v>
      </c>
      <c r="G23" s="289">
        <f>IF(G$9&lt;=$E$23,$B$23*1/$E$23,0)</f>
        <v>0</v>
      </c>
      <c r="H23" s="290">
        <f t="shared" ref="H23:P23" si="15">IF(H$9&lt;=$E$23,$B$23*1/$E$23,0)</f>
        <v>0</v>
      </c>
      <c r="I23" s="290">
        <f t="shared" si="15"/>
        <v>0</v>
      </c>
      <c r="J23" s="290">
        <f t="shared" si="15"/>
        <v>0</v>
      </c>
      <c r="K23" s="290">
        <f t="shared" si="15"/>
        <v>0</v>
      </c>
      <c r="L23" s="290">
        <f t="shared" si="15"/>
        <v>0</v>
      </c>
      <c r="M23" s="290">
        <f t="shared" si="15"/>
        <v>0</v>
      </c>
      <c r="N23" s="290">
        <f t="shared" si="15"/>
        <v>0</v>
      </c>
      <c r="O23" s="290">
        <f t="shared" si="15"/>
        <v>0</v>
      </c>
      <c r="P23" s="290">
        <f t="shared" si="15"/>
        <v>0</v>
      </c>
      <c r="Q23" s="291">
        <f t="shared" si="4"/>
        <v>0</v>
      </c>
    </row>
    <row r="24" spans="1:17" ht="32.25" customHeight="1" thickBot="1" x14ac:dyDescent="0.3">
      <c r="A24" s="196" t="s">
        <v>70</v>
      </c>
      <c r="B24" s="197">
        <f>SUM(B9,B13)</f>
        <v>0</v>
      </c>
      <c r="C24" s="197">
        <f t="shared" ref="C24:D24" si="16">SUM(C9,C13)</f>
        <v>0</v>
      </c>
      <c r="D24" s="197">
        <f t="shared" si="16"/>
        <v>0</v>
      </c>
      <c r="E24" s="198"/>
      <c r="G24" s="199">
        <f>SUM(G10:G12,G14:G23)</f>
        <v>0</v>
      </c>
      <c r="H24" s="200">
        <f t="shared" ref="H24:P24" si="17">SUM(H10:H12,H14:H23)</f>
        <v>0</v>
      </c>
      <c r="I24" s="200">
        <f t="shared" si="17"/>
        <v>0</v>
      </c>
      <c r="J24" s="200">
        <f t="shared" si="17"/>
        <v>0</v>
      </c>
      <c r="K24" s="200">
        <f t="shared" si="17"/>
        <v>0</v>
      </c>
      <c r="L24" s="200">
        <f t="shared" si="17"/>
        <v>0</v>
      </c>
      <c r="M24" s="200">
        <f t="shared" si="17"/>
        <v>0</v>
      </c>
      <c r="N24" s="200">
        <f t="shared" si="17"/>
        <v>0</v>
      </c>
      <c r="O24" s="200">
        <f t="shared" si="17"/>
        <v>0</v>
      </c>
      <c r="P24" s="200">
        <f t="shared" si="17"/>
        <v>0</v>
      </c>
      <c r="Q24" s="201">
        <f>IF(SUM(Q10:Q12,Q15:Q23)=SUM(G24:P24),SUM(G24:P24),"ERROR")</f>
        <v>0</v>
      </c>
    </row>
    <row r="25" spans="1:17" ht="18" customHeight="1" x14ac:dyDescent="0.25">
      <c r="A25" s="2"/>
    </row>
    <row r="26" spans="1:17" ht="25.5" customHeight="1" thickBot="1" x14ac:dyDescent="0.3">
      <c r="A26" s="311" t="s">
        <v>107</v>
      </c>
      <c r="B26" s="311"/>
      <c r="C26" s="311"/>
      <c r="D26" s="311"/>
    </row>
    <row r="27" spans="1:17" ht="25.5" customHeight="1" x14ac:dyDescent="0.25">
      <c r="A27" s="202" t="s">
        <v>69</v>
      </c>
      <c r="B27" s="203" t="s">
        <v>64</v>
      </c>
      <c r="C27" s="203" t="s">
        <v>65</v>
      </c>
      <c r="D27" s="204" t="s">
        <v>66</v>
      </c>
    </row>
    <row r="28" spans="1:17" ht="24.75" customHeight="1" x14ac:dyDescent="0.25">
      <c r="A28" s="156" t="s">
        <v>76</v>
      </c>
      <c r="B28" s="157">
        <f>B9</f>
        <v>0</v>
      </c>
      <c r="C28" s="157">
        <f>C9</f>
        <v>0</v>
      </c>
      <c r="D28" s="158">
        <f>B28+C28</f>
        <v>0</v>
      </c>
    </row>
    <row r="29" spans="1:17" ht="24.75" customHeight="1" x14ac:dyDescent="0.25">
      <c r="A29" s="156" t="s">
        <v>77</v>
      </c>
      <c r="B29" s="157">
        <f>B13</f>
        <v>0</v>
      </c>
      <c r="C29" s="157">
        <f>C13</f>
        <v>0</v>
      </c>
      <c r="D29" s="158">
        <f t="shared" ref="D29:D37" si="18">B29+C29</f>
        <v>0</v>
      </c>
    </row>
    <row r="30" spans="1:17" ht="24.75" customHeight="1" x14ac:dyDescent="0.25">
      <c r="A30" s="13" t="s">
        <v>71</v>
      </c>
      <c r="B30" s="53"/>
      <c r="C30" s="53"/>
      <c r="D30" s="14">
        <f t="shared" si="18"/>
        <v>0</v>
      </c>
    </row>
    <row r="31" spans="1:17" ht="24.75" customHeight="1" x14ac:dyDescent="0.25">
      <c r="A31" s="13" t="s">
        <v>72</v>
      </c>
      <c r="B31" s="53"/>
      <c r="C31" s="53"/>
      <c r="D31" s="14">
        <f t="shared" si="18"/>
        <v>0</v>
      </c>
    </row>
    <row r="32" spans="1:17" ht="24.75" customHeight="1" x14ac:dyDescent="0.25">
      <c r="A32" s="13" t="s">
        <v>73</v>
      </c>
      <c r="B32" s="53"/>
      <c r="C32" s="53"/>
      <c r="D32" s="14">
        <f t="shared" si="18"/>
        <v>0</v>
      </c>
    </row>
    <row r="33" spans="1:4" ht="24.75" customHeight="1" x14ac:dyDescent="0.25">
      <c r="A33" s="13" t="s">
        <v>74</v>
      </c>
      <c r="B33" s="53"/>
      <c r="C33" s="53"/>
      <c r="D33" s="14">
        <f t="shared" si="18"/>
        <v>0</v>
      </c>
    </row>
    <row r="34" spans="1:4" ht="27" customHeight="1" x14ac:dyDescent="0.25">
      <c r="A34" s="302" t="s">
        <v>75</v>
      </c>
      <c r="B34" s="304"/>
      <c r="C34" s="304"/>
      <c r="D34" s="306">
        <f>B34+C34</f>
        <v>0</v>
      </c>
    </row>
    <row r="35" spans="1:4" ht="27" customHeight="1" x14ac:dyDescent="0.25">
      <c r="A35" s="303"/>
      <c r="B35" s="305"/>
      <c r="C35" s="305"/>
      <c r="D35" s="307"/>
    </row>
    <row r="36" spans="1:4" ht="24.75" customHeight="1" x14ac:dyDescent="0.25">
      <c r="A36" s="15"/>
      <c r="B36" s="12"/>
      <c r="C36" s="12"/>
      <c r="D36" s="14">
        <f t="shared" si="18"/>
        <v>0</v>
      </c>
    </row>
    <row r="37" spans="1:4" ht="24.75" customHeight="1" x14ac:dyDescent="0.25">
      <c r="A37" s="15"/>
      <c r="B37" s="12"/>
      <c r="C37" s="12"/>
      <c r="D37" s="14">
        <f t="shared" si="18"/>
        <v>0</v>
      </c>
    </row>
    <row r="38" spans="1:4" ht="25.5" customHeight="1" thickBot="1" x14ac:dyDescent="0.3">
      <c r="A38" s="205" t="s">
        <v>66</v>
      </c>
      <c r="B38" s="206">
        <f>SUM(B28:B37)</f>
        <v>0</v>
      </c>
      <c r="C38" s="206">
        <f>SUM(C28:C37)</f>
        <v>0</v>
      </c>
      <c r="D38" s="207">
        <f>SUM(D28:D37)</f>
        <v>0</v>
      </c>
    </row>
  </sheetData>
  <sheetProtection algorithmName="SHA-512" hashValue="HdH14JSR2j7HlHuVgiSSAS/8x4fkvHg4jTER0dyhIENk6hJvuJwJeN0A+vIZOPlXpLFlTz2jj+6zNiHbL9c5oQ==" saltValue="qkkd7QAeT/HZxtn85v90Iw==" spinCount="100000" sheet="1" objects="1" scenarios="1"/>
  <mergeCells count="15">
    <mergeCell ref="G8:Q8"/>
    <mergeCell ref="G13:Q13"/>
    <mergeCell ref="F2:L2"/>
    <mergeCell ref="F1:L1"/>
    <mergeCell ref="A34:A35"/>
    <mergeCell ref="B34:B35"/>
    <mergeCell ref="C34:C35"/>
    <mergeCell ref="D34:D35"/>
    <mergeCell ref="A1:D1"/>
    <mergeCell ref="A5:E5"/>
    <mergeCell ref="M5:O5"/>
    <mergeCell ref="G14:Q14"/>
    <mergeCell ref="A26:D26"/>
    <mergeCell ref="A7:E7"/>
    <mergeCell ref="H5:I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4" orientation="landscape" r:id="rId1"/>
  <headerFooter>
    <oddHeader>&amp;R&amp;G</oddHeader>
    <oddFooter>&amp;RHERRAMIENTO DE CÁLCULO PREVISIONES ECONÓMICO-FINANCIERAS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"/>
  <sheetViews>
    <sheetView topLeftCell="A10" zoomScale="90" zoomScaleNormal="90" zoomScalePageLayoutView="90" workbookViewId="0">
      <selection activeCell="A25" sqref="A25"/>
    </sheetView>
  </sheetViews>
  <sheetFormatPr baseColWidth="10" defaultRowHeight="15" x14ac:dyDescent="0.25"/>
  <cols>
    <col min="1" max="1" width="25.140625" customWidth="1"/>
    <col min="2" max="3" width="12.7109375" customWidth="1"/>
  </cols>
  <sheetData>
    <row r="2" spans="1:11" ht="22.5" customHeight="1" x14ac:dyDescent="0.25">
      <c r="A2" s="62" t="s">
        <v>174</v>
      </c>
      <c r="B2" s="318">
        <f>Presupuesto!F1</f>
        <v>0</v>
      </c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2.5" customHeight="1" x14ac:dyDescent="0.25">
      <c r="A3" s="63" t="s">
        <v>175</v>
      </c>
      <c r="B3" s="318">
        <f>Presupuesto!F2</f>
        <v>0</v>
      </c>
      <c r="C3" s="318"/>
      <c r="D3" s="318"/>
      <c r="E3" s="318"/>
      <c r="F3" s="318"/>
      <c r="G3" s="318"/>
      <c r="H3" s="318"/>
      <c r="I3" s="318"/>
      <c r="J3" s="318"/>
      <c r="K3" s="318"/>
    </row>
    <row r="4" spans="1:11" ht="15.75" customHeight="1" x14ac:dyDescent="0.25">
      <c r="C4" s="88"/>
      <c r="D4" s="88"/>
      <c r="E4" s="88"/>
      <c r="F4" s="88"/>
      <c r="G4" s="88"/>
    </row>
    <row r="5" spans="1:11" ht="13.5" customHeight="1" x14ac:dyDescent="0.25">
      <c r="A5" s="63"/>
    </row>
    <row r="6" spans="1:11" ht="19.5" customHeight="1" x14ac:dyDescent="0.25">
      <c r="A6" s="317" t="str">
        <f>Presupuesto!A5</f>
        <v>NOTA: LOS ESPACIOS SOMBREADOS NO SE COMPLETAN, SON CAMPOS AUTOCALCULADOS.</v>
      </c>
      <c r="B6" s="317"/>
      <c r="C6" s="317"/>
      <c r="D6" s="317"/>
      <c r="E6" s="317"/>
      <c r="F6" s="317"/>
      <c r="G6" s="317"/>
    </row>
    <row r="7" spans="1:11" ht="13.5" customHeight="1" x14ac:dyDescent="0.25">
      <c r="A7" s="63"/>
    </row>
    <row r="8" spans="1:11" ht="22.5" customHeight="1" x14ac:dyDescent="0.25">
      <c r="A8" s="316" t="s">
        <v>120</v>
      </c>
      <c r="B8" s="316"/>
      <c r="C8" s="316"/>
      <c r="D8" s="316"/>
      <c r="E8" s="316"/>
      <c r="F8" s="316"/>
      <c r="G8" s="316"/>
    </row>
    <row r="10" spans="1:11" ht="36" customHeight="1" x14ac:dyDescent="0.25">
      <c r="B10" s="186" t="s">
        <v>50</v>
      </c>
      <c r="C10" s="186" t="s">
        <v>126</v>
      </c>
      <c r="D10" s="186" t="s">
        <v>125</v>
      </c>
    </row>
    <row r="11" spans="1:11" s="2" customFormat="1" ht="23.25" customHeight="1" x14ac:dyDescent="0.25">
      <c r="A11" s="187" t="s">
        <v>121</v>
      </c>
      <c r="B11" s="10">
        <v>0</v>
      </c>
      <c r="C11" s="313"/>
      <c r="D11" s="313"/>
    </row>
    <row r="12" spans="1:11" s="2" customFormat="1" ht="23.25" customHeight="1" x14ac:dyDescent="0.25">
      <c r="A12" s="187" t="s">
        <v>122</v>
      </c>
      <c r="B12" s="10">
        <v>0</v>
      </c>
      <c r="C12" s="30">
        <v>0</v>
      </c>
      <c r="D12" s="31">
        <v>0</v>
      </c>
      <c r="E12" s="33"/>
    </row>
    <row r="13" spans="1:11" s="2" customFormat="1" ht="23.25" customHeight="1" x14ac:dyDescent="0.25">
      <c r="A13" s="187" t="s">
        <v>123</v>
      </c>
      <c r="B13" s="10">
        <v>0</v>
      </c>
      <c r="C13" s="30">
        <v>0</v>
      </c>
      <c r="D13" s="31">
        <v>0</v>
      </c>
    </row>
    <row r="14" spans="1:11" s="2" customFormat="1" ht="23.25" customHeight="1" x14ac:dyDescent="0.25">
      <c r="A14" s="187" t="s">
        <v>124</v>
      </c>
      <c r="B14" s="10">
        <v>0</v>
      </c>
      <c r="C14" s="30">
        <v>0</v>
      </c>
      <c r="D14" s="31">
        <v>0</v>
      </c>
    </row>
    <row r="15" spans="1:11" ht="23.25" customHeight="1" x14ac:dyDescent="0.25">
      <c r="A15" s="188" t="s">
        <v>66</v>
      </c>
      <c r="B15" s="189">
        <f>SUM(B11:B14)</f>
        <v>0</v>
      </c>
      <c r="C15" s="314"/>
      <c r="D15" s="315"/>
    </row>
    <row r="17" spans="1:12" x14ac:dyDescent="0.25">
      <c r="B17" s="65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2" x14ac:dyDescent="0.25">
      <c r="A18" s="59" t="s">
        <v>142</v>
      </c>
      <c r="B18" s="190">
        <v>1</v>
      </c>
      <c r="C18" s="190">
        <v>2</v>
      </c>
      <c r="D18" s="190">
        <v>3</v>
      </c>
      <c r="E18" s="190">
        <v>4</v>
      </c>
      <c r="F18" s="190">
        <v>5</v>
      </c>
      <c r="G18" s="190">
        <v>6</v>
      </c>
      <c r="H18" s="190">
        <v>7</v>
      </c>
      <c r="I18" s="190">
        <v>8</v>
      </c>
      <c r="J18" s="190">
        <v>9</v>
      </c>
      <c r="K18" s="190">
        <v>10</v>
      </c>
      <c r="L18" s="190" t="s">
        <v>66</v>
      </c>
    </row>
    <row r="19" spans="1:12" ht="21.75" customHeight="1" x14ac:dyDescent="0.25">
      <c r="A19" s="187" t="s">
        <v>139</v>
      </c>
      <c r="B19" s="57">
        <f>IF(B18&lt;=$C$12,B30,0)</f>
        <v>0</v>
      </c>
      <c r="C19" s="57">
        <f t="shared" ref="C19:K19" si="0">IF(C18&lt;=$C$12,C30,0)</f>
        <v>0</v>
      </c>
      <c r="D19" s="57">
        <f t="shared" si="0"/>
        <v>0</v>
      </c>
      <c r="E19" s="57">
        <f t="shared" si="0"/>
        <v>0</v>
      </c>
      <c r="F19" s="57">
        <f t="shared" si="0"/>
        <v>0</v>
      </c>
      <c r="G19" s="57">
        <f t="shared" si="0"/>
        <v>0</v>
      </c>
      <c r="H19" s="57">
        <f t="shared" si="0"/>
        <v>0</v>
      </c>
      <c r="I19" s="57">
        <f t="shared" si="0"/>
        <v>0</v>
      </c>
      <c r="J19" s="57">
        <f t="shared" si="0"/>
        <v>0</v>
      </c>
      <c r="K19" s="57">
        <f t="shared" si="0"/>
        <v>0</v>
      </c>
      <c r="L19" s="191">
        <f>SUM(B19:K19)</f>
        <v>0</v>
      </c>
    </row>
    <row r="20" spans="1:12" ht="21.75" customHeight="1" x14ac:dyDescent="0.25">
      <c r="A20" s="187" t="s">
        <v>140</v>
      </c>
      <c r="B20" s="57">
        <f>IF(B18&lt;=$C$12,B31,0)</f>
        <v>0</v>
      </c>
      <c r="C20" s="57">
        <f t="shared" ref="C20:K20" si="1">IF(C18&lt;=$C$12,C31,0)</f>
        <v>0</v>
      </c>
      <c r="D20" s="57">
        <f t="shared" si="1"/>
        <v>0</v>
      </c>
      <c r="E20" s="57">
        <f t="shared" si="1"/>
        <v>0</v>
      </c>
      <c r="F20" s="57">
        <f t="shared" si="1"/>
        <v>0</v>
      </c>
      <c r="G20" s="57">
        <f t="shared" si="1"/>
        <v>0</v>
      </c>
      <c r="H20" s="57">
        <f t="shared" si="1"/>
        <v>0</v>
      </c>
      <c r="I20" s="57">
        <f t="shared" si="1"/>
        <v>0</v>
      </c>
      <c r="J20" s="57">
        <f t="shared" si="1"/>
        <v>0</v>
      </c>
      <c r="K20" s="57">
        <f t="shared" si="1"/>
        <v>0</v>
      </c>
      <c r="L20" s="191">
        <f>SUM(B20:K20)</f>
        <v>0</v>
      </c>
    </row>
    <row r="21" spans="1:12" ht="21.75" customHeight="1" x14ac:dyDescent="0.25">
      <c r="A21" s="60" t="s">
        <v>66</v>
      </c>
      <c r="B21" s="191">
        <f>SUM(B19:B20)</f>
        <v>0</v>
      </c>
      <c r="C21" s="191">
        <f t="shared" ref="C21:K21" si="2">SUM(C19:C20)</f>
        <v>0</v>
      </c>
      <c r="D21" s="191">
        <f t="shared" si="2"/>
        <v>0</v>
      </c>
      <c r="E21" s="191">
        <f t="shared" si="2"/>
        <v>0</v>
      </c>
      <c r="F21" s="191">
        <f t="shared" si="2"/>
        <v>0</v>
      </c>
      <c r="G21" s="191">
        <f t="shared" si="2"/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58"/>
    </row>
    <row r="24" spans="1:12" x14ac:dyDescent="0.25">
      <c r="A24" s="59" t="s">
        <v>141</v>
      </c>
      <c r="B24" s="159">
        <v>1</v>
      </c>
    </row>
    <row r="25" spans="1:12" ht="21" customHeight="1" x14ac:dyDescent="0.25">
      <c r="A25" s="192" t="s">
        <v>139</v>
      </c>
      <c r="B25" s="160">
        <f>IF(B24&lt;=C13,B13*D13,0)</f>
        <v>0</v>
      </c>
    </row>
    <row r="26" spans="1:12" ht="21" customHeight="1" x14ac:dyDescent="0.25">
      <c r="A26" s="192" t="s">
        <v>140</v>
      </c>
      <c r="B26" s="160">
        <f>IF(B24&lt;=C13,B13,0)</f>
        <v>0</v>
      </c>
    </row>
    <row r="27" spans="1:12" ht="21" customHeight="1" x14ac:dyDescent="0.25">
      <c r="A27" s="60" t="s">
        <v>66</v>
      </c>
      <c r="B27" s="191">
        <f>SUM(B25:B26)</f>
        <v>0</v>
      </c>
    </row>
    <row r="29" spans="1:12" ht="18" hidden="1" customHeight="1" x14ac:dyDescent="0.25">
      <c r="A29" s="35" t="s">
        <v>142</v>
      </c>
      <c r="B29" s="26">
        <v>1</v>
      </c>
      <c r="C29" s="26">
        <v>2</v>
      </c>
      <c r="D29" s="26">
        <v>3</v>
      </c>
      <c r="E29" s="26">
        <v>4</v>
      </c>
      <c r="F29" s="26">
        <v>5</v>
      </c>
      <c r="G29" s="26">
        <v>6</v>
      </c>
      <c r="H29" s="26">
        <v>7</v>
      </c>
      <c r="I29" s="26">
        <v>8</v>
      </c>
      <c r="J29" s="26">
        <v>9</v>
      </c>
      <c r="K29" s="26">
        <v>10</v>
      </c>
      <c r="L29" s="26" t="s">
        <v>66</v>
      </c>
    </row>
    <row r="30" spans="1:12" ht="19.5" hidden="1" customHeight="1" x14ac:dyDescent="0.25">
      <c r="A30" s="2" t="s">
        <v>139</v>
      </c>
      <c r="B30" s="36" t="e">
        <f>IPMT($D$12,B29,$C$12,-$B$12,0)</f>
        <v>#NUM!</v>
      </c>
      <c r="C30" s="36" t="e">
        <f t="shared" ref="C30:K30" si="3">IPMT($D$12,C29,$C$12,-$B$12,0)</f>
        <v>#NUM!</v>
      </c>
      <c r="D30" s="36" t="e">
        <f t="shared" si="3"/>
        <v>#NUM!</v>
      </c>
      <c r="E30" s="36" t="e">
        <f t="shared" si="3"/>
        <v>#NUM!</v>
      </c>
      <c r="F30" s="36" t="e">
        <f t="shared" si="3"/>
        <v>#NUM!</v>
      </c>
      <c r="G30" s="36" t="e">
        <f t="shared" si="3"/>
        <v>#NUM!</v>
      </c>
      <c r="H30" s="36" t="e">
        <f t="shared" si="3"/>
        <v>#NUM!</v>
      </c>
      <c r="I30" s="36" t="e">
        <f t="shared" si="3"/>
        <v>#NUM!</v>
      </c>
      <c r="J30" s="36" t="e">
        <f t="shared" si="3"/>
        <v>#NUM!</v>
      </c>
      <c r="K30" s="36" t="e">
        <f t="shared" si="3"/>
        <v>#NUM!</v>
      </c>
      <c r="L30" s="34" t="e">
        <f>SUM(B30:K30)</f>
        <v>#NUM!</v>
      </c>
    </row>
    <row r="31" spans="1:12" ht="19.5" hidden="1" customHeight="1" x14ac:dyDescent="0.25">
      <c r="A31" s="2" t="s">
        <v>140</v>
      </c>
      <c r="B31" s="37" t="e">
        <f>PPMT($D$12,B29,$C$12,-$B$12,0)</f>
        <v>#NUM!</v>
      </c>
      <c r="C31" s="37" t="e">
        <f t="shared" ref="C31:K31" si="4">PPMT($D$12,C29,$C$12,-$B$12,0)</f>
        <v>#NUM!</v>
      </c>
      <c r="D31" s="37" t="e">
        <f t="shared" si="4"/>
        <v>#NUM!</v>
      </c>
      <c r="E31" s="37" t="e">
        <f t="shared" si="4"/>
        <v>#NUM!</v>
      </c>
      <c r="F31" s="37" t="e">
        <f t="shared" si="4"/>
        <v>#NUM!</v>
      </c>
      <c r="G31" s="37" t="e">
        <f t="shared" si="4"/>
        <v>#NUM!</v>
      </c>
      <c r="H31" s="37" t="e">
        <f t="shared" si="4"/>
        <v>#NUM!</v>
      </c>
      <c r="I31" s="37" t="e">
        <f t="shared" si="4"/>
        <v>#NUM!</v>
      </c>
      <c r="J31" s="37" t="e">
        <f t="shared" si="4"/>
        <v>#NUM!</v>
      </c>
      <c r="K31" s="37" t="e">
        <f t="shared" si="4"/>
        <v>#NUM!</v>
      </c>
      <c r="L31" s="34" t="e">
        <f>SUM(B31:K31)</f>
        <v>#NUM!</v>
      </c>
    </row>
    <row r="32" spans="1:12" ht="19.5" hidden="1" customHeight="1" x14ac:dyDescent="0.25">
      <c r="A32" s="40" t="s">
        <v>66</v>
      </c>
      <c r="B32" s="39" t="e">
        <f>SUM(B30:B31)</f>
        <v>#NUM!</v>
      </c>
      <c r="C32" s="39" t="e">
        <f t="shared" ref="C32:K32" si="5">SUM(C30:C31)</f>
        <v>#NUM!</v>
      </c>
      <c r="D32" s="39" t="e">
        <f t="shared" si="5"/>
        <v>#NUM!</v>
      </c>
      <c r="E32" s="39" t="e">
        <f t="shared" si="5"/>
        <v>#NUM!</v>
      </c>
      <c r="F32" s="39" t="e">
        <f t="shared" si="5"/>
        <v>#NUM!</v>
      </c>
      <c r="G32" s="39" t="e">
        <f t="shared" si="5"/>
        <v>#NUM!</v>
      </c>
      <c r="H32" s="39" t="e">
        <f t="shared" si="5"/>
        <v>#NUM!</v>
      </c>
      <c r="I32" s="39" t="e">
        <f t="shared" si="5"/>
        <v>#NUM!</v>
      </c>
      <c r="J32" s="39" t="e">
        <f t="shared" si="5"/>
        <v>#NUM!</v>
      </c>
      <c r="K32" s="39" t="e">
        <f t="shared" si="5"/>
        <v>#NUM!</v>
      </c>
      <c r="L32" s="34"/>
    </row>
    <row r="33" spans="1:12" ht="19.5" customHeight="1" x14ac:dyDescent="0.25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4"/>
    </row>
    <row r="36" spans="1:12" ht="19.5" customHeight="1" x14ac:dyDescent="0.25"/>
    <row r="37" spans="1:12" ht="19.5" customHeight="1" x14ac:dyDescent="0.25"/>
    <row r="38" spans="1:12" ht="19.5" customHeight="1" x14ac:dyDescent="0.25"/>
    <row r="42" spans="1:12" x14ac:dyDescent="0.25">
      <c r="B42" s="7"/>
    </row>
  </sheetData>
  <sheetProtection algorithmName="SHA-512" hashValue="Vs4snCJZxjXqhbM3EjBgU3nHL3ydPuetQq6qbvnTeOW/5RQrO1Ao4Ot6PO/js8ZpxxZkfxMSaVDh4uL1mPTVfg==" saltValue="R4BXtXdolQJsrWzxLe9TDA==" spinCount="100000" sheet="1" objects="1" scenarios="1"/>
  <mergeCells count="6">
    <mergeCell ref="C11:D11"/>
    <mergeCell ref="C15:D15"/>
    <mergeCell ref="A8:G8"/>
    <mergeCell ref="A6:G6"/>
    <mergeCell ref="B2:K2"/>
    <mergeCell ref="B3:K3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88" orientation="landscape" r:id="rId1"/>
  <headerFooter>
    <oddHeader>&amp;L&amp;"-,Negrita"&amp;10FINANCIACIÓN DEL PROYECTO&amp;R&amp;G</oddHeader>
    <oddFooter>&amp;RHERRAMIENTO DE CÁLCULO PREVISIONES ECONÓMICO-FINANCIERAS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54"/>
  <sheetViews>
    <sheetView zoomScaleNormal="100" workbookViewId="0">
      <selection activeCell="I38" sqref="I38"/>
    </sheetView>
  </sheetViews>
  <sheetFormatPr baseColWidth="10" defaultRowHeight="15" x14ac:dyDescent="0.25"/>
  <cols>
    <col min="1" max="1" width="30.7109375" customWidth="1"/>
    <col min="2" max="2" width="12.5703125" style="8" customWidth="1"/>
    <col min="3" max="3" width="24.7109375" style="8" customWidth="1"/>
    <col min="4" max="4" width="13.7109375" style="8" customWidth="1"/>
    <col min="5" max="5" width="2.140625" style="8" customWidth="1"/>
    <col min="6" max="6" width="25.85546875" customWidth="1"/>
    <col min="7" max="7" width="10.5703125" customWidth="1"/>
    <col min="8" max="8" width="11.28515625" customWidth="1"/>
    <col min="9" max="14" width="13.7109375" customWidth="1"/>
  </cols>
  <sheetData>
    <row r="2" spans="1:14" x14ac:dyDescent="0.25">
      <c r="A2" s="63" t="s">
        <v>191</v>
      </c>
      <c r="B2" s="319">
        <f>Presupuesto!F1</f>
        <v>0</v>
      </c>
      <c r="C2" s="319"/>
      <c r="D2" s="319"/>
      <c r="E2" s="319"/>
      <c r="F2" s="319"/>
      <c r="G2" s="319"/>
      <c r="H2" s="319"/>
      <c r="I2" s="319"/>
      <c r="J2" s="163"/>
      <c r="K2" s="163"/>
      <c r="L2" s="163"/>
    </row>
    <row r="3" spans="1:14" x14ac:dyDescent="0.25">
      <c r="A3" s="63" t="s">
        <v>192</v>
      </c>
      <c r="B3" s="319">
        <f>Presupuesto!F2</f>
        <v>0</v>
      </c>
      <c r="C3" s="319"/>
      <c r="D3" s="319"/>
      <c r="E3" s="319"/>
      <c r="F3" s="319"/>
      <c r="G3" s="319"/>
      <c r="H3" s="319"/>
      <c r="I3" s="319"/>
      <c r="J3" s="163"/>
      <c r="K3" s="163"/>
      <c r="L3" s="163"/>
    </row>
    <row r="4" spans="1:14" x14ac:dyDescent="0.25">
      <c r="A4" s="63"/>
      <c r="B4" s="162"/>
      <c r="C4" s="162"/>
      <c r="D4" s="162"/>
      <c r="E4" s="162"/>
      <c r="F4" s="162"/>
      <c r="G4" s="162"/>
      <c r="H4" s="162"/>
      <c r="I4" s="162"/>
      <c r="J4" s="163"/>
      <c r="K4" s="163"/>
      <c r="L4" s="163"/>
    </row>
    <row r="5" spans="1:14" ht="16.5" customHeight="1" x14ac:dyDescent="0.25">
      <c r="A5" s="63"/>
      <c r="B5" s="65"/>
      <c r="C5"/>
      <c r="D5"/>
      <c r="E5"/>
      <c r="G5" s="280" t="s">
        <v>195</v>
      </c>
      <c r="H5" s="326" t="s">
        <v>196</v>
      </c>
      <c r="I5" s="326"/>
      <c r="J5" s="326"/>
      <c r="K5" s="326"/>
      <c r="L5" s="326"/>
    </row>
    <row r="6" spans="1:14" ht="20.25" customHeight="1" x14ac:dyDescent="0.25">
      <c r="A6" s="329" t="str">
        <f>Financiación!A6</f>
        <v>NOTA: LOS ESPACIOS SOMBREADOS NO SE COMPLETAN, SON CAMPOS AUTOCALCULADOS.</v>
      </c>
      <c r="B6" s="329"/>
      <c r="C6" s="329"/>
      <c r="D6" s="329"/>
      <c r="E6" s="329"/>
      <c r="F6" s="175"/>
      <c r="G6" s="280" t="s">
        <v>194</v>
      </c>
      <c r="H6" s="326" t="s">
        <v>193</v>
      </c>
      <c r="I6" s="326"/>
      <c r="J6" s="326"/>
      <c r="K6" s="326"/>
      <c r="L6" s="326"/>
    </row>
    <row r="7" spans="1:14" ht="20.25" customHeight="1" thickBot="1" x14ac:dyDescent="0.3">
      <c r="A7" s="19"/>
      <c r="B7" s="47"/>
      <c r="C7" s="47"/>
      <c r="D7" s="47"/>
      <c r="E7" s="47"/>
      <c r="F7" s="19"/>
      <c r="G7" s="19"/>
    </row>
    <row r="8" spans="1:14" ht="21.75" customHeight="1" x14ac:dyDescent="0.25">
      <c r="A8" s="333" t="s">
        <v>205</v>
      </c>
      <c r="B8" s="334"/>
      <c r="C8" s="334"/>
      <c r="D8" s="335"/>
      <c r="E8" s="32"/>
      <c r="F8" s="333" t="s">
        <v>206</v>
      </c>
      <c r="G8" s="334"/>
      <c r="H8" s="334"/>
      <c r="I8" s="334"/>
      <c r="J8" s="334"/>
      <c r="K8" s="334"/>
      <c r="L8" s="334"/>
      <c r="M8" s="334"/>
      <c r="N8" s="335"/>
    </row>
    <row r="9" spans="1:14" ht="21.75" customHeight="1" thickBot="1" x14ac:dyDescent="0.3">
      <c r="A9" s="69"/>
      <c r="B9" s="176" t="s">
        <v>119</v>
      </c>
      <c r="C9" s="71"/>
      <c r="D9" s="72"/>
      <c r="E9" s="151"/>
      <c r="F9" s="69"/>
      <c r="G9" s="88"/>
      <c r="H9" s="176" t="s">
        <v>119</v>
      </c>
      <c r="I9" s="88"/>
      <c r="J9" s="88"/>
      <c r="K9" s="88"/>
      <c r="L9" s="88"/>
      <c r="M9" s="88"/>
      <c r="N9" s="89"/>
    </row>
    <row r="10" spans="1:14" ht="21" customHeight="1" thickBot="1" x14ac:dyDescent="0.3">
      <c r="A10" s="178" t="s">
        <v>187</v>
      </c>
      <c r="B10" s="177">
        <v>0.03</v>
      </c>
      <c r="C10" s="67"/>
      <c r="D10" s="68"/>
      <c r="F10" s="330" t="s">
        <v>188</v>
      </c>
      <c r="G10" s="331"/>
      <c r="H10" s="177">
        <v>0.05</v>
      </c>
      <c r="I10" s="88"/>
      <c r="J10" s="88"/>
      <c r="K10" s="88"/>
      <c r="L10" s="88"/>
      <c r="M10" s="88"/>
      <c r="N10" s="89"/>
    </row>
    <row r="11" spans="1:14" ht="9.75" customHeight="1" x14ac:dyDescent="0.25">
      <c r="A11" s="69"/>
      <c r="B11" s="70"/>
      <c r="C11" s="71"/>
      <c r="D11" s="72"/>
      <c r="E11" s="47"/>
      <c r="F11" s="69"/>
      <c r="G11" s="90"/>
      <c r="H11" s="90"/>
      <c r="I11" s="90"/>
      <c r="J11" s="90"/>
      <c r="K11" s="90"/>
      <c r="L11" s="88"/>
      <c r="M11" s="88"/>
      <c r="N11" s="89"/>
    </row>
    <row r="12" spans="1:14" x14ac:dyDescent="0.25">
      <c r="A12" s="73"/>
      <c r="B12" s="74" t="s">
        <v>111</v>
      </c>
      <c r="C12" s="74" t="s">
        <v>138</v>
      </c>
      <c r="D12" s="75" t="s">
        <v>112</v>
      </c>
      <c r="E12" s="24"/>
      <c r="F12" s="73"/>
      <c r="G12" s="267"/>
      <c r="H12" s="267"/>
      <c r="I12" s="267"/>
      <c r="J12" s="267"/>
      <c r="K12" s="267"/>
      <c r="L12" s="88"/>
      <c r="M12" s="88"/>
      <c r="N12" s="89"/>
    </row>
    <row r="13" spans="1:14" x14ac:dyDescent="0.25">
      <c r="A13" s="104" t="s">
        <v>178</v>
      </c>
      <c r="B13" s="76">
        <v>0</v>
      </c>
      <c r="C13" s="76">
        <v>0</v>
      </c>
      <c r="D13" s="110">
        <f>B13*C13</f>
        <v>0</v>
      </c>
      <c r="E13" s="23"/>
      <c r="F13" s="81"/>
      <c r="G13" s="88"/>
      <c r="H13" s="114" t="s">
        <v>190</v>
      </c>
      <c r="I13" s="121">
        <v>0</v>
      </c>
      <c r="J13" s="121">
        <f>I13+1</f>
        <v>1</v>
      </c>
      <c r="K13" s="121">
        <f t="shared" ref="K13:N13" si="0">J13+1</f>
        <v>2</v>
      </c>
      <c r="L13" s="121">
        <f t="shared" si="0"/>
        <v>3</v>
      </c>
      <c r="M13" s="121">
        <f t="shared" si="0"/>
        <v>4</v>
      </c>
      <c r="N13" s="122">
        <f t="shared" si="0"/>
        <v>5</v>
      </c>
    </row>
    <row r="14" spans="1:14" x14ac:dyDescent="0.25">
      <c r="A14" s="104" t="s">
        <v>179</v>
      </c>
      <c r="B14" s="76">
        <v>0</v>
      </c>
      <c r="C14" s="76">
        <v>0</v>
      </c>
      <c r="D14" s="110">
        <f t="shared" ref="D14:D16" si="1">B14*C14</f>
        <v>0</v>
      </c>
      <c r="E14" s="23"/>
      <c r="F14" s="254" t="s">
        <v>105</v>
      </c>
      <c r="G14" s="91" t="s">
        <v>177</v>
      </c>
      <c r="H14" s="91" t="s">
        <v>146</v>
      </c>
      <c r="I14" s="91"/>
      <c r="J14" s="91" t="s">
        <v>66</v>
      </c>
      <c r="K14" s="90"/>
      <c r="L14" s="90"/>
      <c r="M14" s="90"/>
      <c r="N14" s="92"/>
    </row>
    <row r="15" spans="1:14" x14ac:dyDescent="0.25">
      <c r="A15" s="104" t="s">
        <v>180</v>
      </c>
      <c r="B15" s="76">
        <v>0</v>
      </c>
      <c r="C15" s="76">
        <v>0</v>
      </c>
      <c r="D15" s="110">
        <f t="shared" si="1"/>
        <v>0</v>
      </c>
      <c r="E15" s="23"/>
      <c r="F15" s="104" t="s">
        <v>184</v>
      </c>
      <c r="G15" s="93">
        <v>0</v>
      </c>
      <c r="H15" s="108">
        <v>0</v>
      </c>
      <c r="I15" s="148">
        <f>G15*H15</f>
        <v>0</v>
      </c>
      <c r="J15" s="95">
        <f>I15*(1+$H$10)</f>
        <v>0</v>
      </c>
      <c r="K15" s="95">
        <f>J15*(1+$H$10)</f>
        <v>0</v>
      </c>
      <c r="L15" s="95">
        <f>K15*(1+$H$10)</f>
        <v>0</v>
      </c>
      <c r="M15" s="95">
        <f>L15*(1+$H$10)</f>
        <v>0</v>
      </c>
      <c r="N15" s="96">
        <f>M15*(1+$H$10)</f>
        <v>0</v>
      </c>
    </row>
    <row r="16" spans="1:14" x14ac:dyDescent="0.25">
      <c r="A16" s="104" t="s">
        <v>181</v>
      </c>
      <c r="B16" s="76">
        <v>0</v>
      </c>
      <c r="C16" s="76">
        <v>0</v>
      </c>
      <c r="D16" s="110">
        <f t="shared" si="1"/>
        <v>0</v>
      </c>
      <c r="E16" s="24"/>
      <c r="F16" s="104" t="s">
        <v>108</v>
      </c>
      <c r="G16" s="93">
        <v>0</v>
      </c>
      <c r="H16" s="108">
        <v>0</v>
      </c>
      <c r="I16" s="332"/>
      <c r="J16" s="94">
        <f>G16*H16</f>
        <v>0</v>
      </c>
      <c r="K16" s="95">
        <f t="shared" ref="K16:N20" si="2">J16*(1+$H$10)</f>
        <v>0</v>
      </c>
      <c r="L16" s="95">
        <f t="shared" si="2"/>
        <v>0</v>
      </c>
      <c r="M16" s="95">
        <f t="shared" si="2"/>
        <v>0</v>
      </c>
      <c r="N16" s="96">
        <f t="shared" si="2"/>
        <v>0</v>
      </c>
    </row>
    <row r="17" spans="1:14" x14ac:dyDescent="0.25">
      <c r="A17" s="78" t="s">
        <v>201</v>
      </c>
      <c r="B17" s="79"/>
      <c r="C17" s="79"/>
      <c r="D17" s="109">
        <f>SUM(D13:D16)</f>
        <v>0</v>
      </c>
      <c r="E17" s="25"/>
      <c r="F17" s="104" t="s">
        <v>109</v>
      </c>
      <c r="G17" s="93">
        <v>0</v>
      </c>
      <c r="H17" s="108">
        <v>0</v>
      </c>
      <c r="I17" s="332"/>
      <c r="J17" s="94">
        <f>G17*H17</f>
        <v>0</v>
      </c>
      <c r="K17" s="95">
        <f t="shared" si="2"/>
        <v>0</v>
      </c>
      <c r="L17" s="95">
        <f t="shared" si="2"/>
        <v>0</v>
      </c>
      <c r="M17" s="95">
        <f t="shared" si="2"/>
        <v>0</v>
      </c>
      <c r="N17" s="96">
        <f t="shared" si="2"/>
        <v>0</v>
      </c>
    </row>
    <row r="18" spans="1:14" x14ac:dyDescent="0.25">
      <c r="A18" s="81"/>
      <c r="B18" s="327" t="s">
        <v>199</v>
      </c>
      <c r="C18" s="327"/>
      <c r="D18" s="174">
        <v>0</v>
      </c>
      <c r="E18" s="23"/>
      <c r="F18" s="104" t="s">
        <v>110</v>
      </c>
      <c r="G18" s="93">
        <v>0</v>
      </c>
      <c r="H18" s="108">
        <v>0</v>
      </c>
      <c r="I18" s="332"/>
      <c r="J18" s="94">
        <f>G18*H18</f>
        <v>0</v>
      </c>
      <c r="K18" s="95">
        <f t="shared" si="2"/>
        <v>0</v>
      </c>
      <c r="L18" s="95">
        <f t="shared" si="2"/>
        <v>0</v>
      </c>
      <c r="M18" s="95">
        <f t="shared" si="2"/>
        <v>0</v>
      </c>
      <c r="N18" s="96">
        <f t="shared" si="2"/>
        <v>0</v>
      </c>
    </row>
    <row r="19" spans="1:14" x14ac:dyDescent="0.25">
      <c r="A19" s="81"/>
      <c r="B19" s="328" t="s">
        <v>200</v>
      </c>
      <c r="C19" s="328"/>
      <c r="D19" s="174">
        <v>0</v>
      </c>
      <c r="E19" s="23"/>
      <c r="F19" s="104" t="s">
        <v>170</v>
      </c>
      <c r="G19" s="93">
        <v>0</v>
      </c>
      <c r="H19" s="108">
        <v>0</v>
      </c>
      <c r="I19" s="332"/>
      <c r="J19" s="94">
        <f t="shared" ref="J19:J20" si="3">G19*H19</f>
        <v>0</v>
      </c>
      <c r="K19" s="95">
        <f t="shared" si="2"/>
        <v>0</v>
      </c>
      <c r="L19" s="95">
        <f t="shared" si="2"/>
        <v>0</v>
      </c>
      <c r="M19" s="95">
        <f t="shared" si="2"/>
        <v>0</v>
      </c>
      <c r="N19" s="96">
        <f t="shared" si="2"/>
        <v>0</v>
      </c>
    </row>
    <row r="20" spans="1:14" x14ac:dyDescent="0.25">
      <c r="A20" s="81"/>
      <c r="B20" s="328" t="s">
        <v>202</v>
      </c>
      <c r="C20" s="328"/>
      <c r="D20" s="110">
        <f>D18+D17-D19</f>
        <v>0</v>
      </c>
      <c r="E20" s="23"/>
      <c r="F20" s="104" t="s">
        <v>171</v>
      </c>
      <c r="G20" s="93">
        <v>0</v>
      </c>
      <c r="H20" s="108">
        <v>0</v>
      </c>
      <c r="I20" s="332"/>
      <c r="J20" s="94">
        <f t="shared" si="3"/>
        <v>0</v>
      </c>
      <c r="K20" s="95">
        <f t="shared" si="2"/>
        <v>0</v>
      </c>
      <c r="L20" s="95">
        <f t="shared" si="2"/>
        <v>0</v>
      </c>
      <c r="M20" s="95">
        <f t="shared" si="2"/>
        <v>0</v>
      </c>
      <c r="N20" s="96">
        <f t="shared" si="2"/>
        <v>0</v>
      </c>
    </row>
    <row r="21" spans="1:14" ht="15" customHeight="1" x14ac:dyDescent="0.25">
      <c r="A21" s="80" t="s">
        <v>116</v>
      </c>
      <c r="B21" s="77"/>
      <c r="C21" s="77"/>
      <c r="D21" s="111">
        <v>0</v>
      </c>
      <c r="E21" s="23"/>
      <c r="F21" s="69"/>
      <c r="G21" s="97"/>
      <c r="H21" s="97" t="s">
        <v>144</v>
      </c>
      <c r="I21" s="118">
        <f>I15</f>
        <v>0</v>
      </c>
      <c r="J21" s="119">
        <f>SUM(J15:J20)</f>
        <v>0</v>
      </c>
      <c r="K21" s="119">
        <f>SUM(K15:K20)</f>
        <v>0</v>
      </c>
      <c r="L21" s="119">
        <f>SUM(L15:L20)</f>
        <v>0</v>
      </c>
      <c r="M21" s="119">
        <f>SUM(M15:M20)</f>
        <v>0</v>
      </c>
      <c r="N21" s="120">
        <f>SUM(N15:N20)</f>
        <v>0</v>
      </c>
    </row>
    <row r="22" spans="1:14" x14ac:dyDescent="0.25">
      <c r="A22" s="80" t="s">
        <v>131</v>
      </c>
      <c r="B22" s="77"/>
      <c r="C22" s="77"/>
      <c r="D22" s="111">
        <v>0</v>
      </c>
      <c r="E22" s="23"/>
      <c r="F22" s="81"/>
      <c r="G22" s="88"/>
      <c r="H22" s="88"/>
      <c r="I22" s="88"/>
      <c r="J22" s="88"/>
      <c r="K22" s="88"/>
      <c r="L22" s="88"/>
      <c r="M22" s="88"/>
      <c r="N22" s="89"/>
    </row>
    <row r="23" spans="1:14" ht="15" customHeight="1" x14ac:dyDescent="0.25">
      <c r="A23" s="80" t="s">
        <v>114</v>
      </c>
      <c r="B23" s="77"/>
      <c r="C23" s="77"/>
      <c r="D23" s="111">
        <v>0</v>
      </c>
      <c r="E23" s="25"/>
      <c r="F23" s="81"/>
      <c r="G23" s="88"/>
      <c r="H23" s="255" t="s">
        <v>99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9">
        <v>0</v>
      </c>
    </row>
    <row r="24" spans="1:14" x14ac:dyDescent="0.25">
      <c r="A24" s="80" t="s">
        <v>128</v>
      </c>
      <c r="B24" s="77"/>
      <c r="C24" s="77"/>
      <c r="D24" s="111">
        <v>0</v>
      </c>
      <c r="E24" s="24"/>
      <c r="F24" s="320" t="s">
        <v>145</v>
      </c>
      <c r="G24" s="321"/>
      <c r="H24" s="322"/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9">
        <v>0</v>
      </c>
    </row>
    <row r="25" spans="1:14" x14ac:dyDescent="0.25">
      <c r="A25" s="80" t="s">
        <v>129</v>
      </c>
      <c r="B25" s="77"/>
      <c r="C25" s="77"/>
      <c r="D25" s="111">
        <v>0</v>
      </c>
      <c r="E25" s="25"/>
      <c r="F25" s="81"/>
      <c r="G25" s="88"/>
      <c r="H25" s="88"/>
      <c r="I25" s="146"/>
      <c r="J25" s="88"/>
      <c r="K25" s="88"/>
      <c r="L25" s="88"/>
      <c r="M25" s="88"/>
      <c r="N25" s="89"/>
    </row>
    <row r="26" spans="1:14" ht="15.75" thickBot="1" x14ac:dyDescent="0.3">
      <c r="A26" s="80" t="s">
        <v>115</v>
      </c>
      <c r="B26" s="77"/>
      <c r="C26" s="77"/>
      <c r="D26" s="111">
        <v>0</v>
      </c>
      <c r="E26" s="24"/>
      <c r="F26" s="98"/>
      <c r="G26" s="99"/>
      <c r="H26" s="99"/>
      <c r="I26" s="99"/>
      <c r="J26" s="99"/>
      <c r="K26" s="99"/>
      <c r="L26" s="99"/>
      <c r="M26" s="99"/>
      <c r="N26" s="100"/>
    </row>
    <row r="27" spans="1:14" x14ac:dyDescent="0.25">
      <c r="A27" s="80" t="s">
        <v>130</v>
      </c>
      <c r="B27" s="77"/>
      <c r="C27" s="77"/>
      <c r="D27" s="111">
        <v>0</v>
      </c>
      <c r="E27" s="24"/>
    </row>
    <row r="28" spans="1:14" x14ac:dyDescent="0.25">
      <c r="A28" s="80" t="s">
        <v>113</v>
      </c>
      <c r="B28" s="77"/>
      <c r="C28" s="77"/>
      <c r="D28" s="111">
        <v>0</v>
      </c>
      <c r="E28" s="24"/>
    </row>
    <row r="29" spans="1:14" x14ac:dyDescent="0.25">
      <c r="A29" s="80" t="s">
        <v>117</v>
      </c>
      <c r="B29" s="77"/>
      <c r="C29" s="77"/>
      <c r="D29" s="111">
        <v>0</v>
      </c>
      <c r="E29" s="24"/>
    </row>
    <row r="30" spans="1:14" ht="15.75" customHeight="1" x14ac:dyDescent="0.25">
      <c r="A30" s="324" t="s">
        <v>182</v>
      </c>
      <c r="B30" s="325"/>
      <c r="C30" s="325"/>
      <c r="D30" s="208">
        <f>SUM(D20:D29)</f>
        <v>0</v>
      </c>
    </row>
    <row r="31" spans="1:14" ht="8.25" customHeight="1" x14ac:dyDescent="0.25">
      <c r="A31" s="81"/>
      <c r="B31" s="67"/>
      <c r="C31" s="67"/>
      <c r="D31" s="82"/>
    </row>
    <row r="32" spans="1:14" ht="17.25" customHeight="1" x14ac:dyDescent="0.25">
      <c r="A32" s="112" t="s">
        <v>94</v>
      </c>
      <c r="B32" s="150"/>
      <c r="C32" s="150"/>
      <c r="D32" s="109">
        <f>B50+B51+D50+D51</f>
        <v>0</v>
      </c>
    </row>
    <row r="33" spans="1:4" ht="17.25" customHeight="1" x14ac:dyDescent="0.25">
      <c r="A33" s="112" t="s">
        <v>100</v>
      </c>
      <c r="B33" s="150"/>
      <c r="C33" s="150"/>
      <c r="D33" s="109">
        <f>Financiación!B19+Financiación!B25</f>
        <v>0</v>
      </c>
    </row>
    <row r="34" spans="1:4" ht="17.25" customHeight="1" x14ac:dyDescent="0.25">
      <c r="A34" s="112" t="s">
        <v>118</v>
      </c>
      <c r="B34" s="150"/>
      <c r="C34" s="150"/>
      <c r="D34" s="113">
        <v>0</v>
      </c>
    </row>
    <row r="35" spans="1:4" x14ac:dyDescent="0.25">
      <c r="A35" s="80" t="s">
        <v>203</v>
      </c>
      <c r="B35" s="71"/>
      <c r="C35" s="71"/>
      <c r="D35" s="111">
        <v>0</v>
      </c>
    </row>
    <row r="36" spans="1:4" x14ac:dyDescent="0.25">
      <c r="A36" s="80" t="s">
        <v>204</v>
      </c>
      <c r="B36" s="71"/>
      <c r="C36" s="71"/>
      <c r="D36" s="111">
        <v>0</v>
      </c>
    </row>
    <row r="37" spans="1:4" ht="17.25" customHeight="1" x14ac:dyDescent="0.25">
      <c r="A37" s="112" t="s">
        <v>95</v>
      </c>
      <c r="B37" s="150"/>
      <c r="C37" s="150"/>
      <c r="D37" s="109">
        <f>SUM(D35:D36)</f>
        <v>0</v>
      </c>
    </row>
    <row r="38" spans="1:4" ht="18.75" customHeight="1" x14ac:dyDescent="0.25">
      <c r="A38" s="81"/>
      <c r="B38" s="323" t="s">
        <v>147</v>
      </c>
      <c r="C38" s="323"/>
      <c r="D38" s="208">
        <f>D30+D32+D33+D34+D37</f>
        <v>0</v>
      </c>
    </row>
    <row r="39" spans="1:4" ht="9.75" customHeight="1" x14ac:dyDescent="0.25">
      <c r="A39" s="81"/>
      <c r="B39" s="67"/>
      <c r="C39" s="67"/>
      <c r="D39" s="68"/>
    </row>
    <row r="40" spans="1:4" x14ac:dyDescent="0.25">
      <c r="A40" s="83" t="s">
        <v>132</v>
      </c>
      <c r="B40" s="84" t="s">
        <v>208</v>
      </c>
      <c r="C40" s="67"/>
      <c r="D40" s="231" t="s">
        <v>209</v>
      </c>
    </row>
    <row r="41" spans="1:4" ht="15.75" customHeight="1" x14ac:dyDescent="0.25">
      <c r="A41" s="80" t="s">
        <v>136</v>
      </c>
      <c r="B41" s="164"/>
      <c r="C41" s="236" t="s">
        <v>136</v>
      </c>
      <c r="D41" s="232">
        <v>0</v>
      </c>
    </row>
    <row r="42" spans="1:4" ht="15.75" customHeight="1" x14ac:dyDescent="0.25">
      <c r="A42" s="80" t="s">
        <v>213</v>
      </c>
      <c r="B42" s="164"/>
      <c r="C42" s="236" t="s">
        <v>210</v>
      </c>
      <c r="D42" s="232">
        <v>0</v>
      </c>
    </row>
    <row r="43" spans="1:4" ht="15.75" customHeight="1" x14ac:dyDescent="0.25">
      <c r="A43" s="80"/>
      <c r="B43" s="85"/>
      <c r="C43" s="236" t="s">
        <v>211</v>
      </c>
      <c r="D43" s="246">
        <f>D42/252</f>
        <v>0</v>
      </c>
    </row>
    <row r="44" spans="1:4" ht="15.75" customHeight="1" x14ac:dyDescent="0.25">
      <c r="A44" s="80" t="s">
        <v>215</v>
      </c>
      <c r="B44" s="237"/>
      <c r="C44" s="66" t="s">
        <v>216</v>
      </c>
      <c r="D44" s="233">
        <v>0</v>
      </c>
    </row>
    <row r="45" spans="1:4" ht="15.75" customHeight="1" x14ac:dyDescent="0.25">
      <c r="A45" s="80" t="s">
        <v>214</v>
      </c>
      <c r="B45" s="237"/>
      <c r="C45" s="66" t="s">
        <v>217</v>
      </c>
      <c r="D45" s="233">
        <v>0</v>
      </c>
    </row>
    <row r="46" spans="1:4" ht="7.5" customHeight="1" x14ac:dyDescent="0.25">
      <c r="A46" s="80"/>
      <c r="B46" s="85"/>
      <c r="C46" s="67"/>
      <c r="D46" s="82"/>
    </row>
    <row r="47" spans="1:4" ht="15.75" customHeight="1" x14ac:dyDescent="0.25">
      <c r="A47" s="80" t="s">
        <v>133</v>
      </c>
      <c r="B47" s="165"/>
      <c r="C47" s="67"/>
      <c r="D47" s="165">
        <v>0</v>
      </c>
    </row>
    <row r="48" spans="1:4" ht="15.75" customHeight="1" x14ac:dyDescent="0.25">
      <c r="A48" s="80" t="s">
        <v>137</v>
      </c>
      <c r="B48" s="245"/>
      <c r="C48" s="67"/>
      <c r="D48" s="245">
        <v>0</v>
      </c>
    </row>
    <row r="49" spans="1:4" ht="7.5" customHeight="1" x14ac:dyDescent="0.25">
      <c r="A49" s="80"/>
      <c r="B49" s="85"/>
      <c r="C49" s="67"/>
      <c r="D49" s="82"/>
    </row>
    <row r="50" spans="1:4" ht="15.75" customHeight="1" x14ac:dyDescent="0.25">
      <c r="A50" s="80" t="s">
        <v>134</v>
      </c>
      <c r="B50" s="166">
        <f>B41*(B44+B47)*12</f>
        <v>0</v>
      </c>
      <c r="C50" s="67"/>
      <c r="D50" s="234">
        <f>D41*(D44+D47)*12</f>
        <v>0</v>
      </c>
    </row>
    <row r="51" spans="1:4" ht="15.75" customHeight="1" x14ac:dyDescent="0.25">
      <c r="A51" s="80" t="s">
        <v>135</v>
      </c>
      <c r="B51" s="166">
        <f>B42*B45*(1+B48)*12</f>
        <v>0</v>
      </c>
      <c r="C51" s="67"/>
      <c r="D51" s="234">
        <f>D43*D45*(1+D48)*12</f>
        <v>0</v>
      </c>
    </row>
    <row r="52" spans="1:4" ht="15.75" customHeight="1" thickBot="1" x14ac:dyDescent="0.3">
      <c r="A52" s="86" t="s">
        <v>66</v>
      </c>
      <c r="B52" s="167">
        <f>SUM(B50:B51)</f>
        <v>0</v>
      </c>
      <c r="C52" s="87"/>
      <c r="D52" s="235">
        <f>SUM(D50:D51)</f>
        <v>0</v>
      </c>
    </row>
    <row r="54" spans="1:4" ht="15" customHeight="1" x14ac:dyDescent="0.25"/>
  </sheetData>
  <sheetProtection algorithmName="SHA-512" hashValue="h9gB86vwTtBBOePnmZNukqLJuqr8yoWCbupCg410iotqUeZEpdQMMXGoqX2ext7DTu3f/RPNxT+8NxttvycM8w==" saltValue="DaznNWzRKCBblXs6wGb4mQ==" spinCount="100000" sheet="1" objects="1" scenarios="1"/>
  <mergeCells count="15">
    <mergeCell ref="B2:I2"/>
    <mergeCell ref="B3:I3"/>
    <mergeCell ref="F24:H24"/>
    <mergeCell ref="B38:C38"/>
    <mergeCell ref="A30:C30"/>
    <mergeCell ref="H6:L6"/>
    <mergeCell ref="H5:L5"/>
    <mergeCell ref="B18:C18"/>
    <mergeCell ref="B19:C19"/>
    <mergeCell ref="B20:C20"/>
    <mergeCell ref="A6:E6"/>
    <mergeCell ref="F10:G10"/>
    <mergeCell ref="I16:I20"/>
    <mergeCell ref="A8:D8"/>
    <mergeCell ref="F8:N8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6" orientation="landscape" r:id="rId1"/>
  <headerFooter>
    <oddHeader>&amp;L&amp;"-,Negrita"&amp;12PREVISIÓN DE INGRESOS-GASTOS&amp;R&amp;G</oddHeader>
    <oddFooter>&amp;RHERRAMIENTA DE CÁLCULO PREVISIONES ECONÓMICO-FINANCIERAS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zoomScaleNormal="100" workbookViewId="0">
      <selection activeCell="B3" sqref="B3:G3"/>
    </sheetView>
  </sheetViews>
  <sheetFormatPr baseColWidth="10" defaultRowHeight="15" x14ac:dyDescent="0.25"/>
  <cols>
    <col min="1" max="1" width="36.5703125" customWidth="1"/>
    <col min="2" max="7" width="14.5703125" customWidth="1"/>
  </cols>
  <sheetData>
    <row r="2" spans="1:7" ht="17.25" customHeight="1" x14ac:dyDescent="0.25">
      <c r="A2" s="40" t="s">
        <v>191</v>
      </c>
      <c r="B2" s="336">
        <f>Presupuesto!F1</f>
        <v>0</v>
      </c>
      <c r="C2" s="336"/>
      <c r="D2" s="336"/>
      <c r="E2" s="336"/>
      <c r="F2" s="336"/>
      <c r="G2" s="336"/>
    </row>
    <row r="3" spans="1:7" ht="30" customHeight="1" x14ac:dyDescent="0.25">
      <c r="A3" s="40" t="s">
        <v>192</v>
      </c>
      <c r="B3" s="336">
        <f>Presupuesto!F2</f>
        <v>0</v>
      </c>
      <c r="C3" s="336"/>
      <c r="D3" s="336"/>
      <c r="E3" s="336"/>
      <c r="F3" s="336"/>
      <c r="G3" s="336"/>
    </row>
    <row r="4" spans="1:7" ht="19.5" customHeight="1" x14ac:dyDescent="0.25"/>
    <row r="5" spans="1:7" ht="20.25" customHeight="1" x14ac:dyDescent="0.25">
      <c r="A5" s="317" t="str">
        <f>'Previsión Ingresos y Gastos'!A6:E6</f>
        <v>NOTA: LOS ESPACIOS SOMBREADOS NO SE COMPLETAN, SON CAMPOS AUTOCALCULADOS.</v>
      </c>
      <c r="B5" s="317"/>
      <c r="C5" s="317"/>
      <c r="D5" s="317"/>
      <c r="E5" s="317"/>
      <c r="F5" s="317"/>
      <c r="G5" s="124"/>
    </row>
    <row r="6" spans="1:7" ht="14.25" customHeight="1" x14ac:dyDescent="0.25">
      <c r="C6" s="123"/>
      <c r="D6" s="124"/>
      <c r="E6" s="124"/>
      <c r="F6" s="124"/>
      <c r="G6" s="124"/>
    </row>
    <row r="7" spans="1:7" ht="18" customHeight="1" x14ac:dyDescent="0.25">
      <c r="A7" s="339" t="s">
        <v>219</v>
      </c>
      <c r="B7" s="339"/>
      <c r="C7" s="339"/>
      <c r="D7" s="339"/>
      <c r="E7" s="339"/>
      <c r="F7" s="339"/>
      <c r="G7" s="339"/>
    </row>
    <row r="8" spans="1:7" ht="15.75" thickBot="1" x14ac:dyDescent="0.3">
      <c r="A8" s="19"/>
      <c r="B8" s="19"/>
      <c r="C8" s="19"/>
      <c r="D8" s="19"/>
      <c r="E8" s="19"/>
      <c r="F8" s="19"/>
      <c r="G8" s="19"/>
    </row>
    <row r="9" spans="1:7" ht="18" customHeight="1" x14ac:dyDescent="0.25">
      <c r="A9" s="209"/>
      <c r="B9" s="337" t="s">
        <v>158</v>
      </c>
      <c r="C9" s="337"/>
      <c r="D9" s="337"/>
      <c r="E9" s="337"/>
      <c r="F9" s="337"/>
      <c r="G9" s="338"/>
    </row>
    <row r="10" spans="1:7" ht="18" customHeight="1" x14ac:dyDescent="0.25">
      <c r="A10" s="210" t="s">
        <v>189</v>
      </c>
      <c r="B10" s="211">
        <f>'Previsión Ingresos y Gastos'!I13</f>
        <v>0</v>
      </c>
      <c r="C10" s="211">
        <f>B10+1</f>
        <v>1</v>
      </c>
      <c r="D10" s="211">
        <f t="shared" ref="D10:F10" si="0">C10+1</f>
        <v>2</v>
      </c>
      <c r="E10" s="211">
        <f t="shared" si="0"/>
        <v>3</v>
      </c>
      <c r="F10" s="211">
        <f t="shared" si="0"/>
        <v>4</v>
      </c>
      <c r="G10" s="212">
        <f>F10+1</f>
        <v>5</v>
      </c>
    </row>
    <row r="11" spans="1:7" s="2" customFormat="1" ht="19.5" customHeight="1" x14ac:dyDescent="0.25">
      <c r="A11" s="125" t="s">
        <v>152</v>
      </c>
      <c r="B11" s="250"/>
      <c r="C11" s="168">
        <f>Financiación!B11</f>
        <v>0</v>
      </c>
      <c r="D11" s="54"/>
      <c r="E11" s="54"/>
      <c r="F11" s="54"/>
      <c r="G11" s="126"/>
    </row>
    <row r="12" spans="1:7" s="2" customFormat="1" ht="19.5" customHeight="1" x14ac:dyDescent="0.25">
      <c r="A12" s="125" t="s">
        <v>153</v>
      </c>
      <c r="B12" s="179">
        <f>'Previsión Ingresos y Gastos'!I21</f>
        <v>0</v>
      </c>
      <c r="C12" s="169">
        <f>'Previsión Ingresos y Gastos'!J21</f>
        <v>0</v>
      </c>
      <c r="D12" s="168">
        <f>'Previsión Ingresos y Gastos'!K21</f>
        <v>0</v>
      </c>
      <c r="E12" s="168">
        <f>'Previsión Ingresos y Gastos'!L21</f>
        <v>0</v>
      </c>
      <c r="F12" s="168">
        <f>'Previsión Ingresos y Gastos'!M21</f>
        <v>0</v>
      </c>
      <c r="G12" s="170">
        <f>'Previsión Ingresos y Gastos'!N21</f>
        <v>0</v>
      </c>
    </row>
    <row r="13" spans="1:7" s="2" customFormat="1" ht="19.5" customHeight="1" x14ac:dyDescent="0.25">
      <c r="A13" s="127" t="s">
        <v>154</v>
      </c>
      <c r="B13" s="55">
        <v>0</v>
      </c>
      <c r="C13" s="171">
        <f>'Previsión Ingresos y Gastos'!J24</f>
        <v>0</v>
      </c>
      <c r="D13" s="171">
        <f>'Previsión Ingresos y Gastos'!K24</f>
        <v>0</v>
      </c>
      <c r="E13" s="171">
        <f>'Previsión Ingresos y Gastos'!L24</f>
        <v>0</v>
      </c>
      <c r="F13" s="171">
        <f>'Previsión Ingresos y Gastos'!M24</f>
        <v>0</v>
      </c>
      <c r="G13" s="172">
        <f>'Previsión Ingresos y Gastos'!N24</f>
        <v>0</v>
      </c>
    </row>
    <row r="14" spans="1:7" s="2" customFormat="1" ht="19.5" customHeight="1" x14ac:dyDescent="0.25">
      <c r="A14" s="128" t="s">
        <v>155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129">
        <v>0</v>
      </c>
    </row>
    <row r="15" spans="1:7" s="2" customFormat="1" ht="19.5" customHeight="1" x14ac:dyDescent="0.25">
      <c r="A15" s="127" t="s">
        <v>166</v>
      </c>
      <c r="B15" s="55">
        <v>0</v>
      </c>
      <c r="C15" s="171">
        <f>'Previsión Ingresos y Gastos'!J23</f>
        <v>0</v>
      </c>
      <c r="D15" s="171">
        <f>'Previsión Ingresos y Gastos'!L23</f>
        <v>0</v>
      </c>
      <c r="E15" s="171">
        <f>'Previsión Ingresos y Gastos'!N23</f>
        <v>0</v>
      </c>
      <c r="F15" s="171">
        <f>E15</f>
        <v>0</v>
      </c>
      <c r="G15" s="172">
        <f>F15</f>
        <v>0</v>
      </c>
    </row>
    <row r="16" spans="1:7" s="2" customFormat="1" ht="19.5" customHeight="1" x14ac:dyDescent="0.25">
      <c r="A16" s="127" t="s">
        <v>156</v>
      </c>
      <c r="B16" s="55">
        <v>0</v>
      </c>
      <c r="C16" s="171">
        <f>Financiación!B12+Financiación!B13+Financiación!B14</f>
        <v>0</v>
      </c>
      <c r="D16" s="55">
        <v>0</v>
      </c>
      <c r="E16" s="55">
        <v>0</v>
      </c>
      <c r="F16" s="55">
        <v>0</v>
      </c>
      <c r="G16" s="129">
        <v>0</v>
      </c>
    </row>
    <row r="17" spans="1:7" ht="20.25" customHeight="1" thickBot="1" x14ac:dyDescent="0.3">
      <c r="A17" s="213" t="s">
        <v>157</v>
      </c>
      <c r="B17" s="214">
        <f>SUM(B11:B16)</f>
        <v>0</v>
      </c>
      <c r="C17" s="214">
        <f>SUM(C11:C16)</f>
        <v>0</v>
      </c>
      <c r="D17" s="214">
        <f t="shared" ref="D17:G17" si="1">SUM(D11:D16)</f>
        <v>0</v>
      </c>
      <c r="E17" s="214">
        <f t="shared" si="1"/>
        <v>0</v>
      </c>
      <c r="F17" s="214">
        <f t="shared" si="1"/>
        <v>0</v>
      </c>
      <c r="G17" s="215">
        <f t="shared" si="1"/>
        <v>0</v>
      </c>
    </row>
    <row r="18" spans="1:7" ht="15.75" thickBot="1" x14ac:dyDescent="0.3">
      <c r="A18" s="19"/>
      <c r="B18" s="56"/>
      <c r="C18" s="56"/>
      <c r="D18" s="56"/>
      <c r="E18" s="56"/>
      <c r="F18" s="56"/>
      <c r="G18" s="56"/>
    </row>
    <row r="19" spans="1:7" ht="18" customHeight="1" x14ac:dyDescent="0.25">
      <c r="A19" s="209"/>
      <c r="B19" s="337" t="s">
        <v>164</v>
      </c>
      <c r="C19" s="337"/>
      <c r="D19" s="337"/>
      <c r="E19" s="337"/>
      <c r="F19" s="337"/>
      <c r="G19" s="338"/>
    </row>
    <row r="20" spans="1:7" x14ac:dyDescent="0.25">
      <c r="A20" s="216"/>
      <c r="B20" s="217">
        <f t="shared" ref="B20:G20" si="2">B10</f>
        <v>0</v>
      </c>
      <c r="C20" s="217">
        <f t="shared" si="2"/>
        <v>1</v>
      </c>
      <c r="D20" s="217">
        <f t="shared" si="2"/>
        <v>2</v>
      </c>
      <c r="E20" s="217">
        <f t="shared" si="2"/>
        <v>3</v>
      </c>
      <c r="F20" s="217">
        <f t="shared" si="2"/>
        <v>4</v>
      </c>
      <c r="G20" s="218">
        <f t="shared" si="2"/>
        <v>5</v>
      </c>
    </row>
    <row r="21" spans="1:7" ht="19.5" customHeight="1" x14ac:dyDescent="0.25">
      <c r="A21" s="125" t="s">
        <v>218</v>
      </c>
      <c r="B21" s="173">
        <f>'Previsión Ingresos y Gastos'!D17</f>
        <v>0</v>
      </c>
      <c r="C21" s="168">
        <f>'Previsión Ingresos y Gastos'!D17*(1+'Previsión Ingresos y Gastos'!$B$10)</f>
        <v>0</v>
      </c>
      <c r="D21" s="168">
        <f>C21*(1+'Previsión Ingresos y Gastos'!$B$10)</f>
        <v>0</v>
      </c>
      <c r="E21" s="168">
        <f>D21*(1+'Previsión Ingresos y Gastos'!$B$10)</f>
        <v>0</v>
      </c>
      <c r="F21" s="168">
        <f>E21*(1+'Previsión Ingresos y Gastos'!$B$10)</f>
        <v>0</v>
      </c>
      <c r="G21" s="170">
        <f>F21*(1+'Previsión Ingresos y Gastos'!$B$10)</f>
        <v>0</v>
      </c>
    </row>
    <row r="22" spans="1:7" ht="19.5" customHeight="1" x14ac:dyDescent="0.25">
      <c r="A22" s="125" t="s">
        <v>159</v>
      </c>
      <c r="B22" s="169">
        <f>'Previsión Ingresos y Gastos'!D30+'Previsión Ingresos y Gastos'!D33+'Previsión Ingresos y Gastos'!D37-'Previsión Ingresos y Gastos'!D20</f>
        <v>0</v>
      </c>
      <c r="C22" s="168">
        <f>('Previsión Ingresos y Gastos'!D30+'Previsión Ingresos y Gastos'!D33+'Previsión Ingresos y Gastos'!D37-'Previsión Ingresos y Gastos'!D20)*(1+'Previsión Ingresos y Gastos'!$B$10)+Presupuesto!D38</f>
        <v>0</v>
      </c>
      <c r="D22" s="168">
        <f>(C22-Presupuesto!D38)*(1+'Previsión Ingresos y Gastos'!$B$10)</f>
        <v>0</v>
      </c>
      <c r="E22" s="168">
        <f>(D22)*(1+'Previsión Ingresos y Gastos'!$B$10)</f>
        <v>0</v>
      </c>
      <c r="F22" s="168">
        <f>(E22)*(1+'Previsión Ingresos y Gastos'!$B$10)</f>
        <v>0</v>
      </c>
      <c r="G22" s="170">
        <f>F22*(1+'Previsión Ingresos y Gastos'!$B$10)</f>
        <v>0</v>
      </c>
    </row>
    <row r="23" spans="1:7" ht="19.5" customHeight="1" x14ac:dyDescent="0.25">
      <c r="A23" s="127" t="s">
        <v>160</v>
      </c>
      <c r="B23" s="169">
        <f>'Previsión Ingresos y Gastos'!D32</f>
        <v>0</v>
      </c>
      <c r="C23" s="171">
        <f>'Previsión Ingresos y Gastos'!D32*(1+'Previsión Ingresos y Gastos'!$B$10)</f>
        <v>0</v>
      </c>
      <c r="D23" s="171">
        <f>C23*(1+'Previsión Ingresos y Gastos'!$B$10)</f>
        <v>0</v>
      </c>
      <c r="E23" s="171">
        <f>D23*(1+'Previsión Ingresos y Gastos'!$B$10)</f>
        <v>0</v>
      </c>
      <c r="F23" s="171">
        <f>E23*(1+'Previsión Ingresos y Gastos'!$B$10)</f>
        <v>0</v>
      </c>
      <c r="G23" s="172">
        <f>F23*(1+'Previsión Ingresos y Gastos'!$B$10)</f>
        <v>0</v>
      </c>
    </row>
    <row r="24" spans="1:7" ht="19.5" customHeight="1" x14ac:dyDescent="0.25">
      <c r="A24" s="127" t="s">
        <v>161</v>
      </c>
      <c r="B24" s="249">
        <v>0</v>
      </c>
      <c r="C24" s="171">
        <f>Financiación!B21+Financiación!B27</f>
        <v>0</v>
      </c>
      <c r="D24" s="171">
        <f>Financiación!C21</f>
        <v>0</v>
      </c>
      <c r="E24" s="171">
        <f>Financiación!D21</f>
        <v>0</v>
      </c>
      <c r="F24" s="171">
        <f>Financiación!E21</f>
        <v>0</v>
      </c>
      <c r="G24" s="172">
        <f>Financiación!F21</f>
        <v>0</v>
      </c>
    </row>
    <row r="25" spans="1:7" ht="19.5" customHeight="1" x14ac:dyDescent="0.25">
      <c r="A25" s="127" t="s">
        <v>162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129">
        <v>0</v>
      </c>
    </row>
    <row r="26" spans="1:7" ht="19.5" customHeight="1" x14ac:dyDescent="0.25">
      <c r="A26" s="127" t="s">
        <v>165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129">
        <v>0</v>
      </c>
    </row>
    <row r="27" spans="1:7" ht="20.25" customHeight="1" thickBot="1" x14ac:dyDescent="0.3">
      <c r="A27" s="219" t="s">
        <v>163</v>
      </c>
      <c r="B27" s="220">
        <f>SUM(B21:B26)</f>
        <v>0</v>
      </c>
      <c r="C27" s="220">
        <f t="shared" ref="C27:G27" si="3">SUM(C21:C26)</f>
        <v>0</v>
      </c>
      <c r="D27" s="220">
        <f t="shared" si="3"/>
        <v>0</v>
      </c>
      <c r="E27" s="220">
        <f t="shared" si="3"/>
        <v>0</v>
      </c>
      <c r="F27" s="220">
        <f t="shared" si="3"/>
        <v>0</v>
      </c>
      <c r="G27" s="221">
        <f t="shared" si="3"/>
        <v>0</v>
      </c>
    </row>
    <row r="28" spans="1:7" ht="15.75" customHeight="1" thickBot="1" x14ac:dyDescent="0.3"/>
    <row r="29" spans="1:7" ht="22.5" customHeight="1" thickBot="1" x14ac:dyDescent="0.3">
      <c r="A29" s="222" t="s">
        <v>198</v>
      </c>
      <c r="B29" s="223">
        <f t="shared" ref="B29:G29" si="4">B17-B27</f>
        <v>0</v>
      </c>
      <c r="C29" s="223">
        <f t="shared" si="4"/>
        <v>0</v>
      </c>
      <c r="D29" s="223">
        <f t="shared" si="4"/>
        <v>0</v>
      </c>
      <c r="E29" s="223">
        <f t="shared" si="4"/>
        <v>0</v>
      </c>
      <c r="F29" s="223">
        <f t="shared" si="4"/>
        <v>0</v>
      </c>
      <c r="G29" s="224">
        <f t="shared" si="4"/>
        <v>0</v>
      </c>
    </row>
  </sheetData>
  <sheetProtection algorithmName="SHA-512" hashValue="XBOQFQCVrynFD9HKFBHeqWl5UU3j2Zwdusb1/+Kr5RJzz+GrToCLdhMHZ3FVpL4g+WjatLrPg8kQpLCf7/uApw==" saltValue="clQPwhH4QyD31EDcyQOEww==" spinCount="100000" sheet="1" objects="1" scenarios="1"/>
  <mergeCells count="6">
    <mergeCell ref="B2:G2"/>
    <mergeCell ref="B9:G9"/>
    <mergeCell ref="B19:G19"/>
    <mergeCell ref="A7:G7"/>
    <mergeCell ref="B3:G3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&amp;L&amp;10PLAN DE TESORERÍA&amp;R&amp;G</oddHeader>
    <oddFooter>&amp;R&amp;10HERRAMIENTA DE CÁLCULO PREVISIONES ECONÓMICO-FINANCIERAS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33.7109375" customWidth="1"/>
    <col min="2" max="7" width="14.5703125" style="8" customWidth="1"/>
  </cols>
  <sheetData>
    <row r="1" spans="1:7" x14ac:dyDescent="0.25">
      <c r="A1" s="101" t="s">
        <v>174</v>
      </c>
      <c r="B1" s="319">
        <f>Presupuesto!F1</f>
        <v>0</v>
      </c>
      <c r="C1" s="319"/>
      <c r="D1" s="319"/>
      <c r="E1" s="319"/>
      <c r="F1" s="319"/>
      <c r="G1" s="319"/>
    </row>
    <row r="2" spans="1:7" ht="15.75" customHeight="1" x14ac:dyDescent="0.25">
      <c r="A2" s="341" t="s">
        <v>175</v>
      </c>
      <c r="B2" s="336">
        <f>Presupuesto!F2</f>
        <v>0</v>
      </c>
      <c r="C2" s="336"/>
      <c r="D2" s="336"/>
      <c r="E2" s="336"/>
      <c r="F2" s="336"/>
      <c r="G2" s="336"/>
    </row>
    <row r="3" spans="1:7" ht="10.5" customHeight="1" x14ac:dyDescent="0.25">
      <c r="A3" s="341"/>
      <c r="B3" s="336"/>
      <c r="C3" s="336"/>
      <c r="D3" s="336"/>
      <c r="E3" s="336"/>
      <c r="F3" s="336"/>
      <c r="G3" s="336"/>
    </row>
    <row r="5" spans="1:7" x14ac:dyDescent="0.25">
      <c r="A5" s="343" t="str">
        <f>Presupuesto!A5</f>
        <v>NOTA: LOS ESPACIOS SOMBREADOS NO SE COMPLETAN, SON CAMPOS AUTOCALCULADOS.</v>
      </c>
      <c r="B5" s="343"/>
      <c r="C5" s="343"/>
      <c r="D5" s="343"/>
      <c r="E5" s="343"/>
    </row>
    <row r="7" spans="1:7" ht="27" customHeight="1" x14ac:dyDescent="0.25">
      <c r="A7" s="340" t="s">
        <v>127</v>
      </c>
      <c r="B7" s="340"/>
      <c r="C7" s="340"/>
      <c r="D7" s="340"/>
      <c r="E7" s="340"/>
      <c r="F7" s="340"/>
      <c r="G7" s="340"/>
    </row>
    <row r="8" spans="1:7" ht="20.25" customHeight="1" x14ac:dyDescent="0.25">
      <c r="A8" s="243" t="s">
        <v>190</v>
      </c>
      <c r="B8" s="244">
        <f>'Previsión Ingresos y Gastos'!I13</f>
        <v>0</v>
      </c>
      <c r="C8" s="244">
        <f>B8+1</f>
        <v>1</v>
      </c>
      <c r="D8" s="244">
        <f>C8+1</f>
        <v>2</v>
      </c>
      <c r="E8" s="244">
        <f t="shared" ref="E8:G8" si="0">D8+1</f>
        <v>3</v>
      </c>
      <c r="F8" s="244">
        <f t="shared" si="0"/>
        <v>4</v>
      </c>
      <c r="G8" s="244">
        <f t="shared" si="0"/>
        <v>5</v>
      </c>
    </row>
    <row r="9" spans="1:7" ht="20.25" customHeight="1" x14ac:dyDescent="0.25">
      <c r="A9" s="185" t="s">
        <v>92</v>
      </c>
      <c r="B9" s="180">
        <f>'Previsión Ingresos y Gastos'!I15</f>
        <v>0</v>
      </c>
      <c r="C9" s="184">
        <f>'Previsión Ingresos y Gastos'!J21</f>
        <v>0</v>
      </c>
      <c r="D9" s="184">
        <f>C9*(1+'Previsión Ingresos y Gastos'!$H$10)</f>
        <v>0</v>
      </c>
      <c r="E9" s="184">
        <f>D9*(1+'Previsión Ingresos y Gastos'!$H$10)</f>
        <v>0</v>
      </c>
      <c r="F9" s="184">
        <f>E9*(1+'Previsión Ingresos y Gastos'!$H$10)</f>
        <v>0</v>
      </c>
      <c r="G9" s="184">
        <f>F9*(1+'Previsión Ingresos y Gastos'!$H$10)</f>
        <v>0</v>
      </c>
    </row>
    <row r="10" spans="1:7" ht="20.25" customHeight="1" x14ac:dyDescent="0.25">
      <c r="A10" s="185" t="s">
        <v>93</v>
      </c>
      <c r="B10" s="181">
        <f>'Previsión Ingresos y Gastos'!D30</f>
        <v>0</v>
      </c>
      <c r="C10" s="184">
        <f>'Previsión Ingresos y Gastos'!D30*(1+'Previsión Ingresos y Gastos'!$B$10)</f>
        <v>0</v>
      </c>
      <c r="D10" s="184">
        <f>C10*(1+'Previsión Ingresos y Gastos'!$B$10)</f>
        <v>0</v>
      </c>
      <c r="E10" s="184">
        <f>D10*(1+'Previsión Ingresos y Gastos'!$B$10)</f>
        <v>0</v>
      </c>
      <c r="F10" s="184">
        <f>E10*(1+'Previsión Ingresos y Gastos'!$B$10)</f>
        <v>0</v>
      </c>
      <c r="G10" s="184">
        <f>F10*(1+'Previsión Ingresos y Gastos'!$B$10)</f>
        <v>0</v>
      </c>
    </row>
    <row r="11" spans="1:7" ht="20.25" customHeight="1" x14ac:dyDescent="0.25">
      <c r="A11" s="185" t="s">
        <v>94</v>
      </c>
      <c r="B11" s="181">
        <f>'Previsión Ingresos y Gastos'!D32</f>
        <v>0</v>
      </c>
      <c r="C11" s="184">
        <f>'Previsión Ingresos y Gastos'!D32*(1+'Previsión Ingresos y Gastos'!$B$10)</f>
        <v>0</v>
      </c>
      <c r="D11" s="184">
        <f>C11*(1+'Previsión Ingresos y Gastos'!$B$10)</f>
        <v>0</v>
      </c>
      <c r="E11" s="184">
        <f>D11*(1+'Previsión Ingresos y Gastos'!$B$10)</f>
        <v>0</v>
      </c>
      <c r="F11" s="184">
        <f>E11*(1+'Previsión Ingresos y Gastos'!$B$10)</f>
        <v>0</v>
      </c>
      <c r="G11" s="184">
        <f>F11*(1+'Previsión Ingresos y Gastos'!$B$10)</f>
        <v>0</v>
      </c>
    </row>
    <row r="12" spans="1:7" ht="20.25" customHeight="1" x14ac:dyDescent="0.25">
      <c r="A12" s="185" t="s">
        <v>95</v>
      </c>
      <c r="B12" s="181">
        <f>'Previsión Ingresos y Gastos'!D37</f>
        <v>0</v>
      </c>
      <c r="C12" s="184">
        <f>'Previsión Ingresos y Gastos'!D37*(1+'Previsión Ingresos y Gastos'!$B$10)</f>
        <v>0</v>
      </c>
      <c r="D12" s="184">
        <f>C12*(1+'Previsión Ingresos y Gastos'!$B$10)</f>
        <v>0</v>
      </c>
      <c r="E12" s="184">
        <f>D12*(1+'Previsión Ingresos y Gastos'!$B$10)</f>
        <v>0</v>
      </c>
      <c r="F12" s="184">
        <f>E12*(1+'Previsión Ingresos y Gastos'!$B$10)</f>
        <v>0</v>
      </c>
      <c r="G12" s="184">
        <f>F12*(1+'Previsión Ingresos y Gastos'!$B$10)</f>
        <v>0</v>
      </c>
    </row>
    <row r="13" spans="1:7" ht="20.25" customHeight="1" x14ac:dyDescent="0.25">
      <c r="A13" s="185" t="s">
        <v>96</v>
      </c>
      <c r="B13" s="182">
        <v>0</v>
      </c>
      <c r="C13" s="184">
        <f>Presupuesto!G24</f>
        <v>0</v>
      </c>
      <c r="D13" s="184">
        <f>Presupuesto!H24</f>
        <v>0</v>
      </c>
      <c r="E13" s="184">
        <f>Presupuesto!I24</f>
        <v>0</v>
      </c>
      <c r="F13" s="184">
        <f>Presupuesto!J24</f>
        <v>0</v>
      </c>
      <c r="G13" s="184">
        <f>Presupuesto!K24</f>
        <v>0</v>
      </c>
    </row>
    <row r="14" spans="1:7" ht="20.25" customHeight="1" x14ac:dyDescent="0.25">
      <c r="A14" s="185" t="s">
        <v>97</v>
      </c>
      <c r="B14" s="182">
        <v>0</v>
      </c>
      <c r="C14" s="251">
        <v>0</v>
      </c>
      <c r="D14" s="251">
        <v>0</v>
      </c>
      <c r="E14" s="251">
        <v>0</v>
      </c>
      <c r="F14" s="251">
        <v>0</v>
      </c>
      <c r="G14" s="251">
        <v>0</v>
      </c>
    </row>
    <row r="15" spans="1:7" ht="22.5" customHeight="1" x14ac:dyDescent="0.25">
      <c r="A15" s="115" t="s">
        <v>98</v>
      </c>
      <c r="B15" s="116">
        <f>B9-B10-B11-B12-B13+B14</f>
        <v>0</v>
      </c>
      <c r="C15" s="116">
        <f t="shared" ref="C15:G15" si="1">C9-C10-C11-C12-C13+C14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</row>
    <row r="16" spans="1:7" s="27" customFormat="1" ht="20.25" customHeight="1" x14ac:dyDescent="0.2">
      <c r="A16" s="185" t="s">
        <v>99</v>
      </c>
      <c r="B16" s="182">
        <v>0</v>
      </c>
      <c r="C16" s="184">
        <f>'Previsión Ingresos y Gastos'!J23</f>
        <v>0</v>
      </c>
      <c r="D16" s="184">
        <f>'Previsión Ingresos y Gastos'!K23</f>
        <v>0</v>
      </c>
      <c r="E16" s="184">
        <f>'Previsión Ingresos y Gastos'!L23</f>
        <v>0</v>
      </c>
      <c r="F16" s="184">
        <f>'Previsión Ingresos y Gastos'!M23</f>
        <v>0</v>
      </c>
      <c r="G16" s="184">
        <f>'Previsión Ingresos y Gastos'!N23</f>
        <v>0</v>
      </c>
    </row>
    <row r="17" spans="1:7" s="27" customFormat="1" ht="20.25" customHeight="1" x14ac:dyDescent="0.2">
      <c r="A17" s="185" t="s">
        <v>100</v>
      </c>
      <c r="B17" s="183">
        <f>'Previsión Ingresos y Gastos'!D33</f>
        <v>0</v>
      </c>
      <c r="C17" s="184">
        <f>Financiación!B19+Financiación!B25+B17</f>
        <v>0</v>
      </c>
      <c r="D17" s="184">
        <f>Financiación!C19+B17</f>
        <v>0</v>
      </c>
      <c r="E17" s="184">
        <f>Financiación!D19+B17</f>
        <v>0</v>
      </c>
      <c r="F17" s="184">
        <f>Financiación!E19+B17</f>
        <v>0</v>
      </c>
      <c r="G17" s="184">
        <f>Financiación!F19+B17</f>
        <v>0</v>
      </c>
    </row>
    <row r="18" spans="1:7" ht="22.5" customHeight="1" x14ac:dyDescent="0.25">
      <c r="A18" s="115" t="s">
        <v>101</v>
      </c>
      <c r="B18" s="116">
        <f>B16-B17</f>
        <v>0</v>
      </c>
      <c r="C18" s="116">
        <f>C16-C17</f>
        <v>0</v>
      </c>
      <c r="D18" s="116">
        <f t="shared" ref="D18:G18" si="2">D16-D17</f>
        <v>0</v>
      </c>
      <c r="E18" s="116">
        <f t="shared" si="2"/>
        <v>0</v>
      </c>
      <c r="F18" s="116">
        <f t="shared" si="2"/>
        <v>0</v>
      </c>
      <c r="G18" s="116">
        <f t="shared" si="2"/>
        <v>0</v>
      </c>
    </row>
    <row r="19" spans="1:7" ht="9.75" customHeight="1" x14ac:dyDescent="0.25">
      <c r="A19" s="342"/>
      <c r="B19" s="342"/>
      <c r="C19" s="342"/>
      <c r="D19" s="342"/>
      <c r="E19" s="342"/>
      <c r="F19" s="342"/>
      <c r="G19" s="342"/>
    </row>
    <row r="20" spans="1:7" ht="22.5" customHeight="1" x14ac:dyDescent="0.25">
      <c r="A20" s="115" t="s">
        <v>102</v>
      </c>
      <c r="B20" s="116">
        <f t="shared" ref="B20:G20" si="3">B15+B18</f>
        <v>0</v>
      </c>
      <c r="C20" s="116">
        <f t="shared" si="3"/>
        <v>0</v>
      </c>
      <c r="D20" s="116">
        <f t="shared" si="3"/>
        <v>0</v>
      </c>
      <c r="E20" s="116">
        <f t="shared" si="3"/>
        <v>0</v>
      </c>
      <c r="F20" s="116">
        <f t="shared" si="3"/>
        <v>0</v>
      </c>
      <c r="G20" s="116">
        <f t="shared" si="3"/>
        <v>0</v>
      </c>
    </row>
    <row r="21" spans="1:7" ht="19.5" customHeight="1" x14ac:dyDescent="0.25">
      <c r="A21" s="185" t="s">
        <v>103</v>
      </c>
      <c r="B21" s="184">
        <f t="shared" ref="B21:G21" si="4">IF(B20&gt;=0,B20*25%,0)</f>
        <v>0</v>
      </c>
      <c r="C21" s="184">
        <f t="shared" si="4"/>
        <v>0</v>
      </c>
      <c r="D21" s="184">
        <f t="shared" si="4"/>
        <v>0</v>
      </c>
      <c r="E21" s="184">
        <f t="shared" si="4"/>
        <v>0</v>
      </c>
      <c r="F21" s="184">
        <f t="shared" si="4"/>
        <v>0</v>
      </c>
      <c r="G21" s="184">
        <f t="shared" si="4"/>
        <v>0</v>
      </c>
    </row>
    <row r="22" spans="1:7" ht="22.5" customHeight="1" x14ac:dyDescent="0.25">
      <c r="A22" s="229" t="s">
        <v>104</v>
      </c>
      <c r="B22" s="230">
        <f t="shared" ref="B22:G22" si="5">B20-B21</f>
        <v>0</v>
      </c>
      <c r="C22" s="230">
        <f t="shared" si="5"/>
        <v>0</v>
      </c>
      <c r="D22" s="230">
        <f t="shared" si="5"/>
        <v>0</v>
      </c>
      <c r="E22" s="230">
        <f t="shared" si="5"/>
        <v>0</v>
      </c>
      <c r="F22" s="230">
        <f t="shared" si="5"/>
        <v>0</v>
      </c>
      <c r="G22" s="230">
        <f t="shared" si="5"/>
        <v>0</v>
      </c>
    </row>
  </sheetData>
  <sheetProtection algorithmName="SHA-512" hashValue="qp2Tg3za2l1W6+cHCAoJJ8PuSpyrI158h5tM2IwZyV5kb81rOWIcNVKuCc2UdPnQOqaIE5LGdmRGBXQQRpYR+w==" saltValue="1xYuTPGZSH225XBxb+q23Q==" spinCount="100000" sheet="1" objects="1" scenarios="1"/>
  <mergeCells count="6">
    <mergeCell ref="A7:G7"/>
    <mergeCell ref="A2:A3"/>
    <mergeCell ref="A19:G19"/>
    <mergeCell ref="A5:E5"/>
    <mergeCell ref="B1:G1"/>
    <mergeCell ref="B2:G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&amp;L&amp;"-,Negrita"&amp;10HERRAMIENTA DE CÁLCULO PREVISIONES ECONÓMICO-FINANCIERAS&amp;C&amp;"-,Negrita"&amp;10CUENTA DE RESULTADOS&amp;R&amp;G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64"/>
  <sheetViews>
    <sheetView topLeftCell="A33" zoomScaleNormal="100" workbookViewId="0">
      <selection activeCell="C49" sqref="C49"/>
    </sheetView>
  </sheetViews>
  <sheetFormatPr baseColWidth="10" defaultRowHeight="15" x14ac:dyDescent="0.25"/>
  <cols>
    <col min="1" max="1" width="56.5703125" customWidth="1"/>
    <col min="2" max="5" width="18.5703125" customWidth="1"/>
  </cols>
  <sheetData>
    <row r="2" spans="1:6" ht="21.75" customHeight="1" x14ac:dyDescent="0.25">
      <c r="A2" s="130" t="s">
        <v>185</v>
      </c>
      <c r="B2" s="344">
        <f>Presupuesto!F1</f>
        <v>0</v>
      </c>
      <c r="C2" s="344"/>
      <c r="D2" s="344"/>
      <c r="E2" s="344"/>
      <c r="F2" s="2"/>
    </row>
    <row r="3" spans="1:6" ht="21.75" customHeight="1" x14ac:dyDescent="0.25">
      <c r="A3" s="130" t="s">
        <v>186</v>
      </c>
      <c r="B3" s="344">
        <f>Presupuesto!F2</f>
        <v>0</v>
      </c>
      <c r="C3" s="344"/>
      <c r="D3" s="344"/>
      <c r="E3" s="344"/>
      <c r="F3" s="2"/>
    </row>
    <row r="4" spans="1:6" ht="10.5" customHeight="1" x14ac:dyDescent="0.25"/>
    <row r="5" spans="1:6" x14ac:dyDescent="0.25">
      <c r="A5" s="270" t="str">
        <f>'Cuenta Resultado'!A5:E5</f>
        <v>NOTA: LOS ESPACIOS SOMBREADOS NO SE COMPLETAN, SON CAMPOS AUTOCALCULADOS.</v>
      </c>
      <c r="B5" s="269"/>
      <c r="C5" s="269"/>
    </row>
    <row r="6" spans="1:6" ht="15.75" thickBot="1" x14ac:dyDescent="0.3"/>
    <row r="7" spans="1:6" ht="21" x14ac:dyDescent="0.35">
      <c r="A7" s="272" t="s">
        <v>0</v>
      </c>
      <c r="B7" s="273">
        <v>0</v>
      </c>
      <c r="C7" s="273">
        <f>B7+1</f>
        <v>1</v>
      </c>
      <c r="D7" s="274">
        <f>C7+1</f>
        <v>2</v>
      </c>
      <c r="E7" s="275">
        <f>D7+1</f>
        <v>3</v>
      </c>
    </row>
    <row r="8" spans="1:6" ht="21" customHeight="1" x14ac:dyDescent="0.25">
      <c r="A8" s="276" t="s">
        <v>2</v>
      </c>
      <c r="B8" s="271">
        <f>SUM(B9:B14)</f>
        <v>0</v>
      </c>
      <c r="C8" s="271">
        <f>SUM(C9:C14)</f>
        <v>0</v>
      </c>
      <c r="D8" s="271">
        <f t="shared" ref="D8:E8" si="0">SUM(D9:D14)</f>
        <v>0</v>
      </c>
      <c r="E8" s="277">
        <f t="shared" si="0"/>
        <v>0</v>
      </c>
    </row>
    <row r="9" spans="1:6" ht="18.75" customHeight="1" x14ac:dyDescent="0.25">
      <c r="A9" s="131" t="s">
        <v>3</v>
      </c>
      <c r="B9" s="132">
        <v>0</v>
      </c>
      <c r="C9" s="132">
        <v>0</v>
      </c>
      <c r="D9" s="132">
        <v>0</v>
      </c>
      <c r="E9" s="4">
        <v>0</v>
      </c>
    </row>
    <row r="10" spans="1:6" ht="18.75" customHeight="1" x14ac:dyDescent="0.25">
      <c r="A10" s="131" t="s">
        <v>4</v>
      </c>
      <c r="B10" s="132">
        <v>0</v>
      </c>
      <c r="C10" s="132">
        <v>0</v>
      </c>
      <c r="D10" s="132">
        <v>0</v>
      </c>
      <c r="E10" s="4">
        <v>0</v>
      </c>
    </row>
    <row r="11" spans="1:6" ht="18.75" customHeight="1" x14ac:dyDescent="0.25">
      <c r="A11" s="131" t="s">
        <v>5</v>
      </c>
      <c r="B11" s="132">
        <v>0</v>
      </c>
      <c r="C11" s="132">
        <v>0</v>
      </c>
      <c r="D11" s="132">
        <v>0</v>
      </c>
      <c r="E11" s="4">
        <v>0</v>
      </c>
    </row>
    <row r="12" spans="1:6" ht="18.75" customHeight="1" x14ac:dyDescent="0.25">
      <c r="A12" s="131" t="s">
        <v>6</v>
      </c>
      <c r="B12" s="132">
        <v>0</v>
      </c>
      <c r="C12" s="132">
        <v>0</v>
      </c>
      <c r="D12" s="132">
        <v>0</v>
      </c>
      <c r="E12" s="4">
        <v>0</v>
      </c>
    </row>
    <row r="13" spans="1:6" ht="18.75" customHeight="1" x14ac:dyDescent="0.25">
      <c r="A13" s="131" t="s">
        <v>7</v>
      </c>
      <c r="B13" s="132">
        <v>0</v>
      </c>
      <c r="C13" s="132">
        <v>0</v>
      </c>
      <c r="D13" s="132">
        <v>0</v>
      </c>
      <c r="E13" s="4">
        <v>0</v>
      </c>
    </row>
    <row r="14" spans="1:6" ht="18.75" customHeight="1" x14ac:dyDescent="0.25">
      <c r="A14" s="131" t="s">
        <v>8</v>
      </c>
      <c r="B14" s="132">
        <v>0</v>
      </c>
      <c r="C14" s="132">
        <v>0</v>
      </c>
      <c r="D14" s="132">
        <v>0</v>
      </c>
      <c r="E14" s="4">
        <v>0</v>
      </c>
    </row>
    <row r="15" spans="1:6" ht="21" customHeight="1" x14ac:dyDescent="0.25">
      <c r="A15" s="258" t="s">
        <v>18</v>
      </c>
      <c r="B15" s="259">
        <f>SUM(B16:B17,B21:B24)</f>
        <v>0</v>
      </c>
      <c r="C15" s="259">
        <f>SUM(C16:C17,C21:C24)</f>
        <v>0</v>
      </c>
      <c r="D15" s="259">
        <f>SUM(D16:D17,D21:D24)</f>
        <v>0</v>
      </c>
      <c r="E15" s="260">
        <f>SUM(E16:E17,E21:E24)</f>
        <v>0</v>
      </c>
    </row>
    <row r="16" spans="1:6" ht="18.75" customHeight="1" x14ac:dyDescent="0.25">
      <c r="A16" s="131" t="s">
        <v>9</v>
      </c>
      <c r="B16" s="132">
        <v>0</v>
      </c>
      <c r="C16" s="132">
        <v>0</v>
      </c>
      <c r="D16" s="132">
        <v>0</v>
      </c>
      <c r="E16" s="4">
        <v>0</v>
      </c>
    </row>
    <row r="17" spans="1:5" ht="18.75" customHeight="1" x14ac:dyDescent="0.25">
      <c r="A17" s="20" t="s">
        <v>10</v>
      </c>
      <c r="B17" s="261">
        <f>SUM(B18:B20)</f>
        <v>0</v>
      </c>
      <c r="C17" s="261">
        <f>SUM(C18:C20)</f>
        <v>0</v>
      </c>
      <c r="D17" s="261">
        <f>SUM(D18:D20)</f>
        <v>0</v>
      </c>
      <c r="E17" s="262">
        <f>SUM(E18:E20)</f>
        <v>0</v>
      </c>
    </row>
    <row r="18" spans="1:5" ht="18.75" customHeight="1" x14ac:dyDescent="0.25">
      <c r="A18" s="21" t="s">
        <v>14</v>
      </c>
      <c r="B18" s="144">
        <v>0</v>
      </c>
      <c r="C18" s="144">
        <v>0</v>
      </c>
      <c r="D18" s="144">
        <v>0</v>
      </c>
      <c r="E18" s="248">
        <v>0</v>
      </c>
    </row>
    <row r="19" spans="1:5" ht="18.75" customHeight="1" x14ac:dyDescent="0.25">
      <c r="A19" s="21" t="s">
        <v>15</v>
      </c>
      <c r="B19" s="145">
        <v>0</v>
      </c>
      <c r="C19" s="145">
        <v>0</v>
      </c>
      <c r="D19" s="145">
        <v>0</v>
      </c>
      <c r="E19" s="6">
        <v>0</v>
      </c>
    </row>
    <row r="20" spans="1:5" ht="18.75" customHeight="1" x14ac:dyDescent="0.25">
      <c r="A20" s="22" t="s">
        <v>16</v>
      </c>
      <c r="B20" s="145">
        <v>0</v>
      </c>
      <c r="C20" s="145">
        <v>0</v>
      </c>
      <c r="D20" s="145">
        <v>0</v>
      </c>
      <c r="E20" s="6">
        <v>0</v>
      </c>
    </row>
    <row r="21" spans="1:5" ht="18.75" customHeight="1" x14ac:dyDescent="0.25">
      <c r="A21" s="131" t="s">
        <v>11</v>
      </c>
      <c r="B21" s="132">
        <v>0</v>
      </c>
      <c r="C21" s="132">
        <v>0</v>
      </c>
      <c r="D21" s="132">
        <v>0</v>
      </c>
      <c r="E21" s="4">
        <v>0</v>
      </c>
    </row>
    <row r="22" spans="1:5" ht="18.75" customHeight="1" x14ac:dyDescent="0.25">
      <c r="A22" s="131" t="s">
        <v>12</v>
      </c>
      <c r="B22" s="132">
        <v>0</v>
      </c>
      <c r="C22" s="132">
        <v>0</v>
      </c>
      <c r="D22" s="132">
        <v>0</v>
      </c>
      <c r="E22" s="4">
        <v>0</v>
      </c>
    </row>
    <row r="23" spans="1:5" ht="18.75" customHeight="1" x14ac:dyDescent="0.25">
      <c r="A23" s="131" t="s">
        <v>13</v>
      </c>
      <c r="B23" s="132">
        <v>0</v>
      </c>
      <c r="C23" s="132">
        <v>0</v>
      </c>
      <c r="D23" s="132">
        <v>0</v>
      </c>
      <c r="E23" s="4">
        <v>0</v>
      </c>
    </row>
    <row r="24" spans="1:5" ht="18.75" customHeight="1" x14ac:dyDescent="0.25">
      <c r="A24" s="131" t="s">
        <v>17</v>
      </c>
      <c r="B24" s="132">
        <v>0</v>
      </c>
      <c r="C24" s="132">
        <v>0</v>
      </c>
      <c r="D24" s="132">
        <v>0</v>
      </c>
      <c r="E24" s="4">
        <v>0</v>
      </c>
    </row>
    <row r="25" spans="1:5" ht="23.25" customHeight="1" thickBot="1" x14ac:dyDescent="0.3">
      <c r="A25" s="226" t="s">
        <v>19</v>
      </c>
      <c r="B25" s="227">
        <f>SUM(B8,B15)</f>
        <v>0</v>
      </c>
      <c r="C25" s="227">
        <f>SUM(C8,C15)</f>
        <v>0</v>
      </c>
      <c r="D25" s="227">
        <f t="shared" ref="D25:E25" si="1">SUM(D8,D15)</f>
        <v>0</v>
      </c>
      <c r="E25" s="225">
        <f t="shared" si="1"/>
        <v>0</v>
      </c>
    </row>
    <row r="26" spans="1:5" ht="21" customHeight="1" thickBot="1" x14ac:dyDescent="0.3"/>
    <row r="27" spans="1:5" ht="20.25" customHeight="1" x14ac:dyDescent="0.35">
      <c r="A27" s="272" t="s">
        <v>1</v>
      </c>
      <c r="B27" s="278">
        <f>B7</f>
        <v>0</v>
      </c>
      <c r="C27" s="278">
        <f>C7</f>
        <v>1</v>
      </c>
      <c r="D27" s="278">
        <f>D7</f>
        <v>2</v>
      </c>
      <c r="E27" s="279">
        <f>E7</f>
        <v>3</v>
      </c>
    </row>
    <row r="28" spans="1:5" s="1" customFormat="1" ht="21" customHeight="1" x14ac:dyDescent="0.25">
      <c r="A28" s="276" t="s">
        <v>20</v>
      </c>
      <c r="B28" s="271">
        <f>SUM(B29,B40)</f>
        <v>0</v>
      </c>
      <c r="C28" s="271">
        <f>SUM(C29,C40)</f>
        <v>0</v>
      </c>
      <c r="D28" s="271">
        <f>SUM(D29,D40)</f>
        <v>0</v>
      </c>
      <c r="E28" s="277">
        <f>SUM(E29,E40)</f>
        <v>0</v>
      </c>
    </row>
    <row r="29" spans="1:5" s="1" customFormat="1" ht="18.75" customHeight="1" x14ac:dyDescent="0.25">
      <c r="A29" s="134" t="s">
        <v>21</v>
      </c>
      <c r="B29" s="263">
        <f>SUM(B30,B33:B39)</f>
        <v>0</v>
      </c>
      <c r="C29" s="263">
        <f>SUM(C30,C33:C39)</f>
        <v>0</v>
      </c>
      <c r="D29" s="263">
        <f t="shared" ref="D29:E29" si="2">SUM(D30,D33:D39)</f>
        <v>0</v>
      </c>
      <c r="E29" s="264">
        <f t="shared" si="2"/>
        <v>0</v>
      </c>
    </row>
    <row r="30" spans="1:5" s="1" customFormat="1" ht="18.75" customHeight="1" x14ac:dyDescent="0.2">
      <c r="A30" s="135" t="s">
        <v>22</v>
      </c>
      <c r="B30" s="261">
        <f>SUM(B31:B32)</f>
        <v>0</v>
      </c>
      <c r="C30" s="261">
        <f>SUM(C31:C32)</f>
        <v>0</v>
      </c>
      <c r="D30" s="261">
        <f t="shared" ref="D30:E30" si="3">SUM(D31:D32)</f>
        <v>0</v>
      </c>
      <c r="E30" s="262">
        <f t="shared" si="3"/>
        <v>0</v>
      </c>
    </row>
    <row r="31" spans="1:5" s="1" customFormat="1" ht="18.75" customHeight="1" x14ac:dyDescent="0.2">
      <c r="A31" s="136" t="s">
        <v>23</v>
      </c>
      <c r="B31" s="142">
        <v>0</v>
      </c>
      <c r="C31" s="142">
        <v>0</v>
      </c>
      <c r="D31" s="142">
        <v>0</v>
      </c>
      <c r="E31" s="248">
        <v>0</v>
      </c>
    </row>
    <row r="32" spans="1:5" s="1" customFormat="1" ht="18.75" customHeight="1" x14ac:dyDescent="0.2">
      <c r="A32" s="137" t="s">
        <v>24</v>
      </c>
      <c r="B32" s="133">
        <v>0</v>
      </c>
      <c r="C32" s="133">
        <v>0</v>
      </c>
      <c r="D32" s="133">
        <v>0</v>
      </c>
      <c r="E32" s="5">
        <v>0</v>
      </c>
    </row>
    <row r="33" spans="1:5" s="1" customFormat="1" ht="18.75" customHeight="1" x14ac:dyDescent="0.2">
      <c r="A33" s="138" t="s">
        <v>25</v>
      </c>
      <c r="B33" s="133">
        <v>0</v>
      </c>
      <c r="C33" s="133">
        <v>0</v>
      </c>
      <c r="D33" s="133">
        <v>0</v>
      </c>
      <c r="E33" s="5">
        <v>0</v>
      </c>
    </row>
    <row r="34" spans="1:5" s="1" customFormat="1" ht="18.75" customHeight="1" x14ac:dyDescent="0.2">
      <c r="A34" s="139" t="s">
        <v>26</v>
      </c>
      <c r="B34" s="132">
        <v>0</v>
      </c>
      <c r="C34" s="132">
        <v>0</v>
      </c>
      <c r="D34" s="132">
        <v>0</v>
      </c>
      <c r="E34" s="4">
        <v>0</v>
      </c>
    </row>
    <row r="35" spans="1:5" s="1" customFormat="1" ht="18.75" customHeight="1" x14ac:dyDescent="0.2">
      <c r="A35" s="139" t="s">
        <v>27</v>
      </c>
      <c r="B35" s="132">
        <v>0</v>
      </c>
      <c r="C35" s="132">
        <v>0</v>
      </c>
      <c r="D35" s="132">
        <v>0</v>
      </c>
      <c r="E35" s="4">
        <v>0</v>
      </c>
    </row>
    <row r="36" spans="1:5" s="1" customFormat="1" ht="18.75" customHeight="1" x14ac:dyDescent="0.2">
      <c r="A36" s="139" t="s">
        <v>28</v>
      </c>
      <c r="B36" s="132">
        <v>0</v>
      </c>
      <c r="C36" s="132">
        <v>0</v>
      </c>
      <c r="D36" s="132">
        <v>0</v>
      </c>
      <c r="E36" s="4">
        <v>0</v>
      </c>
    </row>
    <row r="37" spans="1:5" s="1" customFormat="1" ht="18.75" customHeight="1" x14ac:dyDescent="0.2">
      <c r="A37" s="139" t="s">
        <v>29</v>
      </c>
      <c r="B37" s="132">
        <v>0</v>
      </c>
      <c r="C37" s="132">
        <v>0</v>
      </c>
      <c r="D37" s="132">
        <v>0</v>
      </c>
      <c r="E37" s="4">
        <v>0</v>
      </c>
    </row>
    <row r="38" spans="1:5" s="1" customFormat="1" ht="18.75" customHeight="1" x14ac:dyDescent="0.2">
      <c r="A38" s="139" t="s">
        <v>30</v>
      </c>
      <c r="B38" s="132">
        <v>0</v>
      </c>
      <c r="C38" s="132">
        <v>0</v>
      </c>
      <c r="D38" s="132">
        <v>0</v>
      </c>
      <c r="E38" s="4">
        <v>0</v>
      </c>
    </row>
    <row r="39" spans="1:5" s="2" customFormat="1" ht="18.75" customHeight="1" x14ac:dyDescent="0.2">
      <c r="A39" s="139" t="s">
        <v>31</v>
      </c>
      <c r="B39" s="132">
        <v>0</v>
      </c>
      <c r="C39" s="132">
        <v>0</v>
      </c>
      <c r="D39" s="132">
        <v>0</v>
      </c>
      <c r="E39" s="4">
        <v>0</v>
      </c>
    </row>
    <row r="40" spans="1:5" ht="18.75" customHeight="1" x14ac:dyDescent="0.25">
      <c r="A40" s="140" t="s">
        <v>32</v>
      </c>
      <c r="B40" s="132">
        <v>0</v>
      </c>
      <c r="C40" s="132">
        <v>0</v>
      </c>
      <c r="D40" s="132">
        <v>0</v>
      </c>
      <c r="E40" s="4">
        <v>0</v>
      </c>
    </row>
    <row r="41" spans="1:5" ht="21" customHeight="1" x14ac:dyDescent="0.25">
      <c r="A41" s="258" t="s">
        <v>33</v>
      </c>
      <c r="B41" s="259">
        <f>SUM(B42:B43,B47:B49)</f>
        <v>0</v>
      </c>
      <c r="C41" s="259">
        <f>SUM(C42:C43,C47:C49)</f>
        <v>0</v>
      </c>
      <c r="D41" s="259">
        <f>SUM(D42:D43,D47:D49)</f>
        <v>0</v>
      </c>
      <c r="E41" s="260">
        <f>SUM(E42:E43,E47:E49)</f>
        <v>0</v>
      </c>
    </row>
    <row r="42" spans="1:5" ht="18.75" customHeight="1" x14ac:dyDescent="0.25">
      <c r="A42" s="141" t="s">
        <v>34</v>
      </c>
      <c r="B42" s="132">
        <v>0</v>
      </c>
      <c r="C42" s="132">
        <v>0</v>
      </c>
      <c r="D42" s="132">
        <v>0</v>
      </c>
      <c r="E42" s="4">
        <v>0</v>
      </c>
    </row>
    <row r="43" spans="1:5" ht="18.75" customHeight="1" x14ac:dyDescent="0.25">
      <c r="A43" s="135" t="s">
        <v>35</v>
      </c>
      <c r="B43" s="261">
        <f>SUM(B44:B46)</f>
        <v>0</v>
      </c>
      <c r="C43" s="261">
        <f>SUM(C44:C46)</f>
        <v>0</v>
      </c>
      <c r="D43" s="261">
        <f t="shared" ref="D43:E43" si="4">SUM(D44:D46)</f>
        <v>0</v>
      </c>
      <c r="E43" s="262">
        <f t="shared" si="4"/>
        <v>0</v>
      </c>
    </row>
    <row r="44" spans="1:5" ht="18.75" customHeight="1" x14ac:dyDescent="0.25">
      <c r="A44" s="136" t="s">
        <v>36</v>
      </c>
      <c r="B44" s="142">
        <v>0</v>
      </c>
      <c r="C44" s="142">
        <v>0</v>
      </c>
      <c r="D44" s="142">
        <v>0</v>
      </c>
      <c r="E44" s="248">
        <v>0</v>
      </c>
    </row>
    <row r="45" spans="1:5" ht="18.75" customHeight="1" x14ac:dyDescent="0.25">
      <c r="A45" s="136" t="s">
        <v>37</v>
      </c>
      <c r="B45" s="143">
        <v>0</v>
      </c>
      <c r="C45" s="143">
        <v>0</v>
      </c>
      <c r="D45" s="143">
        <v>0</v>
      </c>
      <c r="E45" s="6">
        <v>0</v>
      </c>
    </row>
    <row r="46" spans="1:5" ht="18.75" customHeight="1" x14ac:dyDescent="0.25">
      <c r="A46" s="137" t="s">
        <v>38</v>
      </c>
      <c r="B46" s="133">
        <v>0</v>
      </c>
      <c r="C46" s="133">
        <v>0</v>
      </c>
      <c r="D46" s="133">
        <v>0</v>
      </c>
      <c r="E46" s="5">
        <v>0</v>
      </c>
    </row>
    <row r="47" spans="1:5" ht="18.75" customHeight="1" x14ac:dyDescent="0.25">
      <c r="A47" s="139" t="s">
        <v>39</v>
      </c>
      <c r="B47" s="133">
        <v>0</v>
      </c>
      <c r="C47" s="133">
        <v>0</v>
      </c>
      <c r="D47" s="133">
        <v>0</v>
      </c>
      <c r="E47" s="5">
        <v>0</v>
      </c>
    </row>
    <row r="48" spans="1:5" ht="18.75" customHeight="1" x14ac:dyDescent="0.25">
      <c r="A48" s="139" t="s">
        <v>40</v>
      </c>
      <c r="B48" s="132">
        <v>0</v>
      </c>
      <c r="C48" s="132">
        <v>0</v>
      </c>
      <c r="D48" s="132">
        <v>0</v>
      </c>
      <c r="E48" s="4">
        <v>0</v>
      </c>
    </row>
    <row r="49" spans="1:5" ht="18.75" customHeight="1" x14ac:dyDescent="0.25">
      <c r="A49" s="139" t="s">
        <v>41</v>
      </c>
      <c r="B49" s="132">
        <v>0</v>
      </c>
      <c r="C49" s="132">
        <v>0</v>
      </c>
      <c r="D49" s="132">
        <v>0</v>
      </c>
      <c r="E49" s="4">
        <v>0</v>
      </c>
    </row>
    <row r="50" spans="1:5" ht="21" customHeight="1" x14ac:dyDescent="0.25">
      <c r="A50" s="258" t="s">
        <v>42</v>
      </c>
      <c r="B50" s="259">
        <f>SUM(B51:B52,B56,B57,B60)</f>
        <v>0</v>
      </c>
      <c r="C50" s="259">
        <f>SUM(C51:C52,C56,C57,C60)</f>
        <v>0</v>
      </c>
      <c r="D50" s="259">
        <f>SUM(D51:D52,D56,D57,D60)</f>
        <v>0</v>
      </c>
      <c r="E50" s="260">
        <f>SUM(E51:E52,E56,E57,E60)</f>
        <v>0</v>
      </c>
    </row>
    <row r="51" spans="1:5" ht="18.75" customHeight="1" x14ac:dyDescent="0.25">
      <c r="A51" s="141" t="s">
        <v>43</v>
      </c>
      <c r="B51" s="132">
        <v>0</v>
      </c>
      <c r="C51" s="132">
        <v>0</v>
      </c>
      <c r="D51" s="132">
        <v>0</v>
      </c>
      <c r="E51" s="4">
        <v>0</v>
      </c>
    </row>
    <row r="52" spans="1:5" ht="18.75" customHeight="1" x14ac:dyDescent="0.25">
      <c r="A52" s="135" t="s">
        <v>44</v>
      </c>
      <c r="B52" s="261">
        <f>SUM(B53:B55)</f>
        <v>0</v>
      </c>
      <c r="C52" s="261">
        <f>SUM(C53:C55)</f>
        <v>0</v>
      </c>
      <c r="D52" s="261">
        <f t="shared" ref="D52:E52" si="5">SUM(D53:D55)</f>
        <v>0</v>
      </c>
      <c r="E52" s="262">
        <f t="shared" si="5"/>
        <v>0</v>
      </c>
    </row>
    <row r="53" spans="1:5" ht="18.75" customHeight="1" x14ac:dyDescent="0.25">
      <c r="A53" s="136" t="s">
        <v>36</v>
      </c>
      <c r="B53" s="142">
        <v>0</v>
      </c>
      <c r="C53" s="142">
        <v>0</v>
      </c>
      <c r="D53" s="142">
        <v>0</v>
      </c>
      <c r="E53" s="248">
        <v>0</v>
      </c>
    </row>
    <row r="54" spans="1:5" ht="18.75" customHeight="1" x14ac:dyDescent="0.25">
      <c r="A54" s="136" t="s">
        <v>37</v>
      </c>
      <c r="B54" s="143">
        <v>0</v>
      </c>
      <c r="C54" s="143">
        <v>0</v>
      </c>
      <c r="D54" s="143">
        <v>0</v>
      </c>
      <c r="E54" s="6">
        <v>0</v>
      </c>
    </row>
    <row r="55" spans="1:5" ht="18.75" customHeight="1" x14ac:dyDescent="0.25">
      <c r="A55" s="137" t="s">
        <v>45</v>
      </c>
      <c r="B55" s="133">
        <v>0</v>
      </c>
      <c r="C55" s="133">
        <v>0</v>
      </c>
      <c r="D55" s="133">
        <v>0</v>
      </c>
      <c r="E55" s="5">
        <v>0</v>
      </c>
    </row>
    <row r="56" spans="1:5" ht="18.75" customHeight="1" x14ac:dyDescent="0.25">
      <c r="A56" s="141" t="s">
        <v>46</v>
      </c>
      <c r="B56" s="133">
        <v>0</v>
      </c>
      <c r="C56" s="133">
        <v>0</v>
      </c>
      <c r="D56" s="133">
        <v>0</v>
      </c>
      <c r="E56" s="5">
        <v>0</v>
      </c>
    </row>
    <row r="57" spans="1:5" ht="18.75" customHeight="1" x14ac:dyDescent="0.25">
      <c r="A57" s="135" t="s">
        <v>47</v>
      </c>
      <c r="B57" s="261">
        <f>SUM(B58:B59)</f>
        <v>0</v>
      </c>
      <c r="C57" s="261">
        <f>SUM(C58:C59)</f>
        <v>0</v>
      </c>
      <c r="D57" s="261">
        <f t="shared" ref="D57:E57" si="6">SUM(D58:D59)</f>
        <v>0</v>
      </c>
      <c r="E57" s="262">
        <f t="shared" si="6"/>
        <v>0</v>
      </c>
    </row>
    <row r="58" spans="1:5" ht="18.75" customHeight="1" x14ac:dyDescent="0.25">
      <c r="A58" s="136" t="s">
        <v>49</v>
      </c>
      <c r="B58" s="256">
        <v>0</v>
      </c>
      <c r="C58" s="256">
        <v>0</v>
      </c>
      <c r="D58" s="256">
        <v>0</v>
      </c>
      <c r="E58" s="265">
        <v>0</v>
      </c>
    </row>
    <row r="59" spans="1:5" ht="18.75" customHeight="1" x14ac:dyDescent="0.25">
      <c r="A59" s="136" t="s">
        <v>48</v>
      </c>
      <c r="B59" s="257">
        <v>0</v>
      </c>
      <c r="C59" s="257">
        <v>0</v>
      </c>
      <c r="D59" s="257">
        <v>0</v>
      </c>
      <c r="E59" s="266">
        <v>0</v>
      </c>
    </row>
    <row r="60" spans="1:5" ht="18.75" customHeight="1" x14ac:dyDescent="0.25">
      <c r="A60" s="139" t="s">
        <v>13</v>
      </c>
      <c r="B60" s="133">
        <v>0</v>
      </c>
      <c r="C60" s="133">
        <v>0</v>
      </c>
      <c r="D60" s="133">
        <v>0</v>
      </c>
      <c r="E60" s="5">
        <v>0</v>
      </c>
    </row>
    <row r="61" spans="1:5" s="3" customFormat="1" ht="23.25" customHeight="1" thickBot="1" x14ac:dyDescent="0.3">
      <c r="A61" s="228" t="s">
        <v>183</v>
      </c>
      <c r="B61" s="227">
        <f>SUM(B28,B41,B50)</f>
        <v>0</v>
      </c>
      <c r="C61" s="227">
        <f>SUM(C28,C41,C50)</f>
        <v>0</v>
      </c>
      <c r="D61" s="227">
        <f t="shared" ref="D61:E61" si="7">SUM(D28,D41,D50)</f>
        <v>0</v>
      </c>
      <c r="E61" s="225">
        <f t="shared" si="7"/>
        <v>0</v>
      </c>
    </row>
    <row r="64" spans="1:5" x14ac:dyDescent="0.25">
      <c r="B64" s="7"/>
      <c r="C64" s="7"/>
      <c r="D64" s="7"/>
      <c r="E64" s="7"/>
    </row>
  </sheetData>
  <sheetProtection algorithmName="SHA-512" hashValue="lUlr/x0v9ZL5s6qCWTepdeJnv85X7IJG7oRI8ELDt4FxfBUijzC6iH+EHJQ8BpC7skppRhoOk5oW/p1+ZqXDBw==" saltValue="BZhgcGRRc6jxXUp/uYvIvg==" spinCount="100000" sheet="1" objects="1" scenarios="1"/>
  <mergeCells count="2">
    <mergeCell ref="B2:E2"/>
    <mergeCell ref="B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7" orientation="portrait" r:id="rId1"/>
  <headerFooter>
    <oddHeader>&amp;LBALANCE DE SITUACIÓN&amp;R&amp;G</oddHeader>
    <oddFooter>&amp;RHERRAMIENTA DE CÁLCULO PREVISIONES ECONÓMICO-FINANCIERAS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31.5703125" customWidth="1"/>
    <col min="2" max="2" width="23.5703125" customWidth="1"/>
    <col min="3" max="3" width="13.140625" customWidth="1"/>
    <col min="4" max="4" width="12.85546875" customWidth="1"/>
  </cols>
  <sheetData>
    <row r="1" spans="1:9" s="64" customFormat="1" ht="18.75" customHeight="1" x14ac:dyDescent="0.25">
      <c r="A1" s="102" t="s">
        <v>174</v>
      </c>
      <c r="B1" s="319">
        <f>Presupuesto!F1</f>
        <v>0</v>
      </c>
      <c r="C1" s="319"/>
      <c r="D1" s="319"/>
      <c r="E1" s="319"/>
      <c r="F1" s="319"/>
      <c r="G1" s="319"/>
      <c r="H1" s="319"/>
      <c r="I1" s="319"/>
    </row>
    <row r="2" spans="1:9" s="64" customFormat="1" ht="18.75" customHeight="1" x14ac:dyDescent="0.25">
      <c r="A2" s="102" t="s">
        <v>175</v>
      </c>
      <c r="B2" s="319">
        <f>Presupuesto!F2</f>
        <v>0</v>
      </c>
      <c r="C2" s="319"/>
      <c r="D2" s="319"/>
      <c r="E2" s="319"/>
      <c r="F2" s="319"/>
      <c r="G2" s="319"/>
      <c r="H2" s="268"/>
      <c r="I2" s="268"/>
    </row>
    <row r="3" spans="1:9" x14ac:dyDescent="0.25">
      <c r="A3" s="102"/>
      <c r="B3" s="64"/>
      <c r="C3" s="64"/>
      <c r="D3" s="64"/>
      <c r="E3" s="64"/>
      <c r="F3" s="64"/>
    </row>
    <row r="4" spans="1:9" ht="24.75" customHeight="1" x14ac:dyDescent="0.25">
      <c r="A4" s="316" t="s">
        <v>220</v>
      </c>
      <c r="B4" s="316"/>
      <c r="C4" s="316"/>
      <c r="D4" s="316"/>
      <c r="E4" s="316"/>
      <c r="F4" s="316"/>
      <c r="G4" s="316"/>
      <c r="H4" s="316"/>
      <c r="I4" s="316"/>
    </row>
    <row r="5" spans="1:9" ht="9" customHeight="1" x14ac:dyDescent="0.25"/>
    <row r="6" spans="1:9" ht="20.25" customHeight="1" x14ac:dyDescent="0.25">
      <c r="A6" s="46" t="s">
        <v>78</v>
      </c>
      <c r="B6" s="9" t="s">
        <v>80</v>
      </c>
      <c r="C6" s="9" t="s">
        <v>79</v>
      </c>
    </row>
    <row r="7" spans="1:9" s="355" customFormat="1" ht="33.75" customHeight="1" x14ac:dyDescent="0.25">
      <c r="A7" s="190" t="s">
        <v>221</v>
      </c>
      <c r="B7" s="238" t="str">
        <f>IF(Presupuesto!$J$5=1,'Cuenta Resultado'!E9/('Cuenta Resultado'!E10+'Cuenta Resultado'!E11+'Cuenta Resultado'!E12+'Cuenta Resultado'!E13),"RATIO NO VALIDO PARA PERSONA JURIDICA")</f>
        <v>RATIO NO VALIDO PARA PERSONA JURIDICA</v>
      </c>
      <c r="C7" s="353" t="s">
        <v>222</v>
      </c>
      <c r="D7" s="353"/>
      <c r="E7" s="353"/>
      <c r="F7" s="354" t="s">
        <v>223</v>
      </c>
      <c r="G7" s="354"/>
      <c r="H7" s="357"/>
    </row>
    <row r="8" spans="1:9" s="358" customFormat="1" ht="33.75" customHeight="1" x14ac:dyDescent="0.25">
      <c r="A8" s="190" t="s">
        <v>81</v>
      </c>
      <c r="B8" s="238" t="e">
        <f>IF(Presupuesto!J5=0,Balance!C15/Balance!C50,"RATIO NO VALIDO PARA PERSONA FÍSICA")</f>
        <v>#DIV/0!</v>
      </c>
      <c r="C8" s="353" t="s">
        <v>90</v>
      </c>
      <c r="D8" s="353"/>
      <c r="E8" s="353"/>
      <c r="F8" s="356" t="s">
        <v>224</v>
      </c>
      <c r="G8" s="356"/>
      <c r="H8" s="357"/>
    </row>
    <row r="9" spans="1:9" s="358" customFormat="1" ht="33.75" customHeight="1" x14ac:dyDescent="0.25">
      <c r="A9" s="190" t="s">
        <v>82</v>
      </c>
      <c r="B9" s="238" t="e">
        <f>IF(Presupuesto!$J$5=0,Balance!C41/Balance!C28,"RATIO NO VALIDO PARA PERSONA FÍSICA")</f>
        <v>#DIV/0!</v>
      </c>
      <c r="C9" s="353" t="s">
        <v>169</v>
      </c>
      <c r="D9" s="353"/>
      <c r="E9" s="353"/>
      <c r="F9" s="356"/>
      <c r="G9" s="356"/>
      <c r="H9" s="357"/>
    </row>
    <row r="10" spans="1:9" s="358" customFormat="1" ht="33.75" customHeight="1" x14ac:dyDescent="0.25">
      <c r="A10" s="190" t="s">
        <v>83</v>
      </c>
      <c r="B10" s="239" t="e">
        <f>IF(Presupuesto!$J$5=0,Balance!C28/(Balance!C41+Balance!C50)*100%,"RATIO NO VALIDO PARA PERSONA FÍSICA")</f>
        <v>#DIV/0!</v>
      </c>
      <c r="C10" s="353" t="s">
        <v>91</v>
      </c>
      <c r="D10" s="353"/>
      <c r="E10" s="353"/>
      <c r="F10" s="356"/>
      <c r="G10" s="356"/>
      <c r="H10" s="352"/>
    </row>
    <row r="12" spans="1:9" ht="20.25" customHeight="1" x14ac:dyDescent="0.25">
      <c r="A12" s="46" t="s">
        <v>87</v>
      </c>
      <c r="B12" s="9" t="s">
        <v>80</v>
      </c>
      <c r="C12" s="9" t="s">
        <v>79</v>
      </c>
    </row>
    <row r="13" spans="1:9" ht="27" customHeight="1" x14ac:dyDescent="0.25">
      <c r="A13" s="190" t="s">
        <v>84</v>
      </c>
      <c r="B13" s="247" t="e">
        <f>('Cuenta Resultado'!E15/Balance!E25)*100</f>
        <v>#DIV/0!</v>
      </c>
      <c r="C13" s="351" t="s">
        <v>197</v>
      </c>
      <c r="D13" s="351"/>
      <c r="E13" s="351"/>
    </row>
    <row r="14" spans="1:9" ht="15" customHeight="1" x14ac:dyDescent="0.25">
      <c r="A14" s="17"/>
      <c r="B14" s="16"/>
      <c r="C14" s="38"/>
    </row>
    <row r="15" spans="1:9" ht="23.25" customHeight="1" x14ac:dyDescent="0.25">
      <c r="A15" s="17"/>
      <c r="B15" s="42">
        <v>1</v>
      </c>
      <c r="C15" s="42">
        <f>B15+1</f>
        <v>2</v>
      </c>
      <c r="D15" s="42">
        <f t="shared" ref="D15:F15" si="0">C15+1</f>
        <v>3</v>
      </c>
      <c r="E15" s="42">
        <f t="shared" si="0"/>
        <v>4</v>
      </c>
      <c r="F15" s="42">
        <f t="shared" si="0"/>
        <v>5</v>
      </c>
      <c r="G15" s="42"/>
    </row>
    <row r="16" spans="1:9" ht="23.25" customHeight="1" x14ac:dyDescent="0.25">
      <c r="A16" s="238" t="s">
        <v>167</v>
      </c>
      <c r="B16" s="252">
        <f>-Presupuesto!D38</f>
        <v>0</v>
      </c>
      <c r="C16" s="252">
        <f>'Cuenta Resultado'!D20</f>
        <v>0</v>
      </c>
      <c r="D16" s="252">
        <f>'Cuenta Resultado'!E20</f>
        <v>0</v>
      </c>
      <c r="E16" s="252">
        <f>'Cuenta Resultado'!F20</f>
        <v>0</v>
      </c>
      <c r="F16" s="252">
        <f>'Cuenta Resultado'!G20</f>
        <v>0</v>
      </c>
    </row>
    <row r="17" spans="1:8" ht="23.25" customHeight="1" x14ac:dyDescent="0.25">
      <c r="A17" s="253" t="s">
        <v>168</v>
      </c>
      <c r="B17" s="252">
        <f>IF(B15&lt;=$F$15,B16,0)</f>
        <v>0</v>
      </c>
      <c r="C17" s="252">
        <f>IF(C15&lt;=$F$15,C16,0)</f>
        <v>0</v>
      </c>
      <c r="D17" s="252">
        <f t="shared" ref="D17:F17" si="1">IF(D15&lt;=$F$15,D16,0)</f>
        <v>0</v>
      </c>
      <c r="E17" s="252">
        <f t="shared" si="1"/>
        <v>0</v>
      </c>
      <c r="F17" s="252">
        <f t="shared" si="1"/>
        <v>0</v>
      </c>
    </row>
    <row r="18" spans="1:8" ht="13.5" customHeight="1" x14ac:dyDescent="0.25">
      <c r="A18" s="17"/>
      <c r="B18" s="41"/>
      <c r="C18" s="41"/>
      <c r="D18" s="41"/>
      <c r="E18" s="41"/>
      <c r="F18" s="41"/>
    </row>
    <row r="19" spans="1:8" ht="23.25" customHeight="1" x14ac:dyDescent="0.25">
      <c r="A19" s="190" t="s">
        <v>85</v>
      </c>
      <c r="B19" s="191">
        <f>NPV(4%,B17,C17,D17,E17,F17)</f>
        <v>0</v>
      </c>
      <c r="C19" s="34"/>
    </row>
    <row r="20" spans="1:8" ht="23.25" customHeight="1" x14ac:dyDescent="0.25">
      <c r="A20" s="190" t="s">
        <v>86</v>
      </c>
      <c r="B20" s="240" t="e">
        <f>IRR(B17:F17)</f>
        <v>#NUM!</v>
      </c>
      <c r="C20" s="17"/>
    </row>
    <row r="22" spans="1:8" ht="15.75" x14ac:dyDescent="0.25">
      <c r="A22" s="350" t="s">
        <v>88</v>
      </c>
      <c r="B22" s="241">
        <f>B15</f>
        <v>1</v>
      </c>
      <c r="C22" s="241">
        <f t="shared" ref="C22:E22" si="2">C15</f>
        <v>2</v>
      </c>
      <c r="D22" s="241">
        <f t="shared" si="2"/>
        <v>3</v>
      </c>
      <c r="E22" s="241">
        <f t="shared" si="2"/>
        <v>4</v>
      </c>
      <c r="F22" s="349" t="s">
        <v>79</v>
      </c>
      <c r="G22" s="349"/>
    </row>
    <row r="23" spans="1:8" ht="23.25" customHeight="1" x14ac:dyDescent="0.25">
      <c r="A23" s="350"/>
      <c r="B23" s="242">
        <f>IF(Presupuesto!$P$5=1,'Cuenta Resultado'!C9-'Cuenta Resultado'!C10-'Cuenta Resultado'!C11-'Cuenta Resultado'!C12,0)</f>
        <v>0</v>
      </c>
      <c r="C23" s="242">
        <f>IF(Presupuesto!$P$5=1,'Cuenta Resultado'!D9-'Cuenta Resultado'!D10-'Cuenta Resultado'!D11-'Cuenta Resultado'!D12,0)</f>
        <v>0</v>
      </c>
      <c r="D23" s="242">
        <f>IF(Presupuesto!$P$5=1,'Cuenta Resultado'!E9-'Cuenta Resultado'!E10-'Cuenta Resultado'!E11-'Cuenta Resultado'!E12,0)</f>
        <v>0</v>
      </c>
      <c r="E23" s="242">
        <f>IF(Presupuesto!$P$5=1,'Cuenta Resultado'!F9-'Cuenta Resultado'!F10-'Cuenta Resultado'!F11-'Cuenta Resultado'!F12,0)</f>
        <v>0</v>
      </c>
      <c r="F23" s="348" t="s">
        <v>89</v>
      </c>
      <c r="G23" s="348"/>
      <c r="H23" s="43"/>
    </row>
    <row r="24" spans="1:8" ht="14.25" customHeight="1" x14ac:dyDescent="0.25"/>
    <row r="25" spans="1:8" ht="24" customHeight="1" x14ac:dyDescent="0.25">
      <c r="A25" s="346" t="s">
        <v>148</v>
      </c>
      <c r="B25" s="346"/>
      <c r="C25" s="346"/>
      <c r="D25" s="346"/>
      <c r="E25" s="346"/>
      <c r="F25" s="346"/>
      <c r="G25" s="44"/>
    </row>
    <row r="26" spans="1:8" ht="24" customHeight="1" x14ac:dyDescent="0.25">
      <c r="A26" s="347" t="s">
        <v>149</v>
      </c>
      <c r="B26" s="347"/>
      <c r="C26" s="347"/>
      <c r="D26" s="347"/>
      <c r="E26" s="347"/>
      <c r="F26" s="347"/>
      <c r="G26" s="44"/>
    </row>
    <row r="27" spans="1:8" ht="22.5" customHeight="1" x14ac:dyDescent="0.25">
      <c r="A27" s="346" t="s">
        <v>150</v>
      </c>
      <c r="B27" s="346"/>
      <c r="C27" s="346"/>
      <c r="D27" s="346"/>
      <c r="E27" s="346"/>
      <c r="F27" s="346"/>
      <c r="G27" s="45"/>
    </row>
    <row r="28" spans="1:8" ht="36" customHeight="1" x14ac:dyDescent="0.25">
      <c r="A28" s="345" t="s">
        <v>151</v>
      </c>
      <c r="B28" s="345"/>
      <c r="C28" s="345"/>
      <c r="D28" s="345"/>
      <c r="E28" s="345"/>
      <c r="F28" s="345"/>
      <c r="G28" s="45"/>
    </row>
    <row r="33" ht="26.25" customHeight="1" x14ac:dyDescent="0.25"/>
    <row r="35" ht="24" customHeight="1" x14ac:dyDescent="0.25"/>
    <row r="37" ht="24" customHeight="1" x14ac:dyDescent="0.25"/>
    <row r="39" ht="24" customHeight="1" x14ac:dyDescent="0.25"/>
    <row r="41" ht="24" customHeight="1" x14ac:dyDescent="0.25"/>
  </sheetData>
  <sheetProtection algorithmName="SHA-512" hashValue="ltJCkDvuTVpM9pEgYM6jGu8QfeAgYqbCKHjaBX7gH+E+7Q8R/vQaoloOW+xQfKPHczikfEbHTjCFrcxwyP3hvQ==" saltValue="M4XgDnAalRvT3va4o0LUvg==" spinCount="100000" sheet="1" objects="1" scenarios="1"/>
  <mergeCells count="17">
    <mergeCell ref="F7:G7"/>
    <mergeCell ref="F8:G10"/>
    <mergeCell ref="B1:I1"/>
    <mergeCell ref="A28:F28"/>
    <mergeCell ref="A27:F27"/>
    <mergeCell ref="A26:F26"/>
    <mergeCell ref="F23:G23"/>
    <mergeCell ref="F22:G22"/>
    <mergeCell ref="A25:F25"/>
    <mergeCell ref="B2:G2"/>
    <mergeCell ref="A22:A23"/>
    <mergeCell ref="C8:E8"/>
    <mergeCell ref="C9:E9"/>
    <mergeCell ref="C10:E10"/>
    <mergeCell ref="C13:E13"/>
    <mergeCell ref="A4:I4"/>
    <mergeCell ref="C7:E7"/>
  </mergeCells>
  <pageMargins left="0.70866141732283472" right="0.51181102362204722" top="0.74803149606299213" bottom="0.55118110236220474" header="0.31496062992125984" footer="0.31496062992125984"/>
  <pageSetup paperSize="9" scale="83" orientation="landscape" r:id="rId1"/>
  <headerFooter>
    <oddHeader>&amp;L&amp;10RATIOS ECONÓMICO-FINANCIEROS&amp;R&amp;G</oddHeader>
    <oddFooter>&amp;R&amp;10HERRAMIENTA DE CÁLCULO PREVISIONES ECONÓMICO-FINANCIERAS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Presupuesto</vt:lpstr>
      <vt:lpstr>Financiación</vt:lpstr>
      <vt:lpstr>Previsión Ingresos y Gastos</vt:lpstr>
      <vt:lpstr>Tesoreria</vt:lpstr>
      <vt:lpstr>Cuenta Resultado</vt:lpstr>
      <vt:lpstr>Balance</vt:lpstr>
      <vt:lpstr>RATIOS MEMORIA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USUARIO-03</dc:creator>
  <cp:lastModifiedBy>usuario-03</cp:lastModifiedBy>
  <cp:lastPrinted>2019-11-18T08:42:39Z</cp:lastPrinted>
  <dcterms:created xsi:type="dcterms:W3CDTF">2010-04-16T11:17:05Z</dcterms:created>
  <dcterms:modified xsi:type="dcterms:W3CDTF">2019-11-18T09:09:49Z</dcterms:modified>
</cp:coreProperties>
</file>